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Z:\Решения Думы\2026\20-118 от 02.12.2025\"/>
    </mc:Choice>
  </mc:AlternateContent>
  <xr:revisionPtr revIDLastSave="0" documentId="13_ncr:1_{9790966E-AC7B-4FAB-9C33-055D1802EFDC}" xr6:coauthVersionLast="47" xr6:coauthVersionMax="47" xr10:uidLastSave="{00000000-0000-0000-0000-000000000000}"/>
  <bookViews>
    <workbookView xWindow="780" yWindow="780" windowWidth="26445" windowHeight="13635" xr2:uid="{A117B008-CCCC-41F4-8363-DF8428E6115D}"/>
  </bookViews>
  <sheets>
    <sheet name="Ведомственная" sheetId="1" r:id="rId1"/>
  </sheets>
  <definedNames>
    <definedName name="_xlnm._FilterDatabase" localSheetId="0" hidden="1">Ведомственная!$A$9:$H$738</definedName>
    <definedName name="_xlnm.Print_Titles" localSheetId="0">Ведомственная!$9:$10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1" i="1" l="1"/>
  <c r="G421" i="1"/>
  <c r="F421" i="1"/>
  <c r="F310" i="1"/>
  <c r="H655" i="1"/>
  <c r="G655" i="1"/>
  <c r="F655" i="1"/>
  <c r="G259" i="1"/>
  <c r="G258" i="1" s="1"/>
  <c r="G257" i="1" s="1"/>
  <c r="H259" i="1"/>
  <c r="H258" i="1" s="1"/>
  <c r="H257" i="1" s="1"/>
  <c r="G563" i="1"/>
  <c r="H563" i="1"/>
  <c r="F563" i="1"/>
  <c r="G272" i="1" l="1"/>
  <c r="H272" i="1"/>
  <c r="F272" i="1"/>
  <c r="F264" i="1"/>
  <c r="G313" i="1" l="1"/>
  <c r="H313" i="1"/>
  <c r="F313" i="1"/>
  <c r="G309" i="1"/>
  <c r="H309" i="1"/>
  <c r="F309" i="1"/>
  <c r="G303" i="1"/>
  <c r="H303" i="1"/>
  <c r="F303" i="1"/>
  <c r="H292" i="1"/>
  <c r="G292" i="1"/>
  <c r="F292" i="1"/>
  <c r="H252" i="1"/>
  <c r="G252" i="1"/>
  <c r="F252" i="1"/>
  <c r="H219" i="1"/>
  <c r="G219" i="1"/>
  <c r="F219" i="1"/>
  <c r="H212" i="1"/>
  <c r="G212" i="1"/>
  <c r="F212" i="1"/>
  <c r="H208" i="1"/>
  <c r="G208" i="1"/>
  <c r="F208" i="1"/>
  <c r="H202" i="1"/>
  <c r="G202" i="1"/>
  <c r="F202" i="1"/>
  <c r="H200" i="1"/>
  <c r="G200" i="1"/>
  <c r="F200" i="1"/>
  <c r="H199" i="1"/>
  <c r="G199" i="1"/>
  <c r="F199" i="1"/>
  <c r="H196" i="1"/>
  <c r="G196" i="1"/>
  <c r="F196" i="1"/>
  <c r="H194" i="1"/>
  <c r="G194" i="1"/>
  <c r="F194" i="1"/>
  <c r="H192" i="1"/>
  <c r="G192" i="1"/>
  <c r="F192" i="1"/>
  <c r="H190" i="1"/>
  <c r="G190" i="1"/>
  <c r="F190" i="1"/>
  <c r="H188" i="1"/>
  <c r="G188" i="1"/>
  <c r="F188" i="1"/>
  <c r="H184" i="1"/>
  <c r="G184" i="1"/>
  <c r="F184" i="1"/>
  <c r="H178" i="1"/>
  <c r="G178" i="1"/>
  <c r="F178" i="1"/>
  <c r="H172" i="1"/>
  <c r="G172" i="1"/>
  <c r="F172" i="1"/>
  <c r="H169" i="1"/>
  <c r="G169" i="1"/>
  <c r="F169" i="1"/>
  <c r="H167" i="1"/>
  <c r="G167" i="1"/>
  <c r="F167" i="1"/>
  <c r="H162" i="1"/>
  <c r="G162" i="1"/>
  <c r="F162" i="1"/>
  <c r="H160" i="1"/>
  <c r="G160" i="1"/>
  <c r="F160" i="1"/>
  <c r="H158" i="1"/>
  <c r="G158" i="1"/>
  <c r="F158" i="1"/>
  <c r="H152" i="1"/>
  <c r="G152" i="1"/>
  <c r="F152" i="1"/>
  <c r="H150" i="1"/>
  <c r="G150" i="1"/>
  <c r="F150" i="1"/>
  <c r="H148" i="1"/>
  <c r="G148" i="1"/>
  <c r="F148" i="1"/>
  <c r="H146" i="1"/>
  <c r="G146" i="1"/>
  <c r="F146" i="1"/>
  <c r="H144" i="1"/>
  <c r="G144" i="1"/>
  <c r="F144" i="1"/>
  <c r="H142" i="1"/>
  <c r="G142" i="1"/>
  <c r="F142" i="1"/>
  <c r="H138" i="1"/>
  <c r="G138" i="1"/>
  <c r="F138" i="1"/>
  <c r="H136" i="1"/>
  <c r="G136" i="1"/>
  <c r="F136" i="1"/>
  <c r="H134" i="1"/>
  <c r="G134" i="1"/>
  <c r="F134" i="1"/>
  <c r="H132" i="1"/>
  <c r="G132" i="1"/>
  <c r="F132" i="1"/>
  <c r="H130" i="1"/>
  <c r="G130" i="1"/>
  <c r="F130" i="1"/>
  <c r="H128" i="1"/>
  <c r="G128" i="1"/>
  <c r="F128" i="1"/>
  <c r="H126" i="1"/>
  <c r="G126" i="1"/>
  <c r="F126" i="1"/>
  <c r="H124" i="1"/>
  <c r="G124" i="1"/>
  <c r="F124" i="1"/>
  <c r="H122" i="1"/>
  <c r="G122" i="1"/>
  <c r="F122" i="1"/>
  <c r="H120" i="1"/>
  <c r="G120" i="1"/>
  <c r="F120" i="1"/>
  <c r="H118" i="1"/>
  <c r="G118" i="1"/>
  <c r="F118" i="1"/>
  <c r="H116" i="1"/>
  <c r="G116" i="1"/>
  <c r="F116" i="1"/>
  <c r="H114" i="1"/>
  <c r="G114" i="1"/>
  <c r="F114" i="1"/>
  <c r="H112" i="1"/>
  <c r="G112" i="1"/>
  <c r="F112" i="1"/>
  <c r="H110" i="1"/>
  <c r="G110" i="1"/>
  <c r="F110" i="1"/>
  <c r="H108" i="1"/>
  <c r="G108" i="1"/>
  <c r="F108" i="1"/>
  <c r="H106" i="1"/>
  <c r="G106" i="1"/>
  <c r="F106" i="1"/>
  <c r="H104" i="1"/>
  <c r="G104" i="1"/>
  <c r="F104" i="1"/>
  <c r="H102" i="1"/>
  <c r="G102" i="1"/>
  <c r="F102" i="1"/>
  <c r="H100" i="1"/>
  <c r="G100" i="1"/>
  <c r="F100" i="1"/>
  <c r="H94" i="1"/>
  <c r="G94" i="1"/>
  <c r="F94" i="1"/>
  <c r="H92" i="1"/>
  <c r="G92" i="1"/>
  <c r="F92" i="1"/>
  <c r="H90" i="1"/>
  <c r="G90" i="1"/>
  <c r="F90" i="1"/>
  <c r="H86" i="1"/>
  <c r="G86" i="1"/>
  <c r="F86" i="1"/>
  <c r="F227" i="1"/>
  <c r="G227" i="1"/>
  <c r="H227" i="1"/>
  <c r="F231" i="1"/>
  <c r="G231" i="1"/>
  <c r="H231" i="1"/>
  <c r="F233" i="1"/>
  <c r="G233" i="1"/>
  <c r="H233" i="1"/>
  <c r="F235" i="1"/>
  <c r="G235" i="1"/>
  <c r="H235" i="1"/>
  <c r="F240" i="1"/>
  <c r="G240" i="1"/>
  <c r="H240" i="1"/>
  <c r="F244" i="1"/>
  <c r="G244" i="1"/>
  <c r="H244" i="1"/>
  <c r="F246" i="1"/>
  <c r="G246" i="1"/>
  <c r="H246" i="1"/>
  <c r="F259" i="1"/>
  <c r="G263" i="1"/>
  <c r="H263" i="1"/>
  <c r="F269" i="1"/>
  <c r="G269" i="1"/>
  <c r="H269" i="1"/>
  <c r="F277" i="1"/>
  <c r="G277" i="1"/>
  <c r="H277" i="1"/>
  <c r="F279" i="1"/>
  <c r="G279" i="1"/>
  <c r="H279" i="1"/>
  <c r="F285" i="1"/>
  <c r="G285" i="1"/>
  <c r="H285" i="1"/>
  <c r="F287" i="1"/>
  <c r="G287" i="1"/>
  <c r="H287" i="1"/>
  <c r="H79" i="1"/>
  <c r="G79" i="1"/>
  <c r="F79" i="1"/>
  <c r="F198" i="1" l="1"/>
  <c r="G198" i="1"/>
  <c r="F263" i="1"/>
  <c r="F262" i="1" s="1"/>
  <c r="H198" i="1"/>
  <c r="F218" i="1"/>
  <c r="F217" i="1" s="1"/>
  <c r="G218" i="1"/>
  <c r="G217" i="1" s="1"/>
  <c r="H218" i="1"/>
  <c r="H217" i="1" s="1"/>
  <c r="G183" i="1"/>
  <c r="G251" i="1"/>
  <c r="H183" i="1"/>
  <c r="H251" i="1"/>
  <c r="G207" i="1"/>
  <c r="G271" i="1"/>
  <c r="H268" i="1"/>
  <c r="H207" i="1"/>
  <c r="H271" i="1"/>
  <c r="G268" i="1"/>
  <c r="H239" i="1"/>
  <c r="H226" i="1"/>
  <c r="G239" i="1"/>
  <c r="G226" i="1"/>
  <c r="G171" i="1"/>
  <c r="G211" i="1"/>
  <c r="H171" i="1"/>
  <c r="H211" i="1"/>
  <c r="G291" i="1"/>
  <c r="H262" i="1"/>
  <c r="H291" i="1"/>
  <c r="G262" i="1"/>
  <c r="G85" i="1"/>
  <c r="G177" i="1"/>
  <c r="G176" i="1" s="1"/>
  <c r="H85" i="1"/>
  <c r="H177" i="1"/>
  <c r="H176" i="1" s="1"/>
  <c r="H302" i="1"/>
  <c r="G302" i="1"/>
  <c r="H308" i="1"/>
  <c r="G308" i="1"/>
  <c r="H312" i="1"/>
  <c r="G312" i="1"/>
  <c r="F268" i="1"/>
  <c r="F291" i="1"/>
  <c r="F239" i="1"/>
  <c r="F226" i="1"/>
  <c r="F85" i="1"/>
  <c r="F177" i="1"/>
  <c r="F176" i="1" s="1"/>
  <c r="F258" i="1"/>
  <c r="F211" i="1"/>
  <c r="F183" i="1"/>
  <c r="F251" i="1"/>
  <c r="F171" i="1"/>
  <c r="F207" i="1"/>
  <c r="F271" i="1"/>
  <c r="F308" i="1"/>
  <c r="F312" i="1"/>
  <c r="F302" i="1"/>
  <c r="H99" i="1"/>
  <c r="F89" i="1"/>
  <c r="G166" i="1"/>
  <c r="G157" i="1"/>
  <c r="H157" i="1"/>
  <c r="H166" i="1"/>
  <c r="H89" i="1"/>
  <c r="G99" i="1"/>
  <c r="F99" i="1"/>
  <c r="F141" i="1"/>
  <c r="G141" i="1"/>
  <c r="H141" i="1"/>
  <c r="F157" i="1"/>
  <c r="F230" i="1"/>
  <c r="F166" i="1"/>
  <c r="G89" i="1"/>
  <c r="G276" i="1"/>
  <c r="F284" i="1"/>
  <c r="H276" i="1"/>
  <c r="H230" i="1"/>
  <c r="F276" i="1"/>
  <c r="G230" i="1"/>
  <c r="H284" i="1"/>
  <c r="H243" i="1"/>
  <c r="G243" i="1"/>
  <c r="F243" i="1"/>
  <c r="G284" i="1"/>
  <c r="G187" i="1" l="1"/>
  <c r="G186" i="1" s="1"/>
  <c r="H267" i="1"/>
  <c r="F187" i="1"/>
  <c r="F186" i="1" s="1"/>
  <c r="H187" i="1"/>
  <c r="H186" i="1" s="1"/>
  <c r="G283" i="1"/>
  <c r="H165" i="1"/>
  <c r="H156" i="1"/>
  <c r="H210" i="1"/>
  <c r="H225" i="1"/>
  <c r="G156" i="1"/>
  <c r="H283" i="1"/>
  <c r="G84" i="1"/>
  <c r="H238" i="1"/>
  <c r="G206" i="1"/>
  <c r="H242" i="1"/>
  <c r="G229" i="1"/>
  <c r="H98" i="1"/>
  <c r="H216" i="1"/>
  <c r="G261" i="1"/>
  <c r="G210" i="1"/>
  <c r="H250" i="1"/>
  <c r="H229" i="1"/>
  <c r="H140" i="1"/>
  <c r="G88" i="1"/>
  <c r="G165" i="1"/>
  <c r="G140" i="1"/>
  <c r="H290" i="1"/>
  <c r="H182" i="1"/>
  <c r="G267" i="1"/>
  <c r="G275" i="1"/>
  <c r="H84" i="1"/>
  <c r="H261" i="1"/>
  <c r="G225" i="1"/>
  <c r="H206" i="1"/>
  <c r="G250" i="1"/>
  <c r="G242" i="1"/>
  <c r="H275" i="1"/>
  <c r="G98" i="1"/>
  <c r="H88" i="1"/>
  <c r="G216" i="1"/>
  <c r="G290" i="1"/>
  <c r="G238" i="1"/>
  <c r="G182" i="1"/>
  <c r="G311" i="1"/>
  <c r="H311" i="1"/>
  <c r="G307" i="1"/>
  <c r="H307" i="1"/>
  <c r="G301" i="1"/>
  <c r="H301" i="1"/>
  <c r="F283" i="1"/>
  <c r="F98" i="1"/>
  <c r="F182" i="1"/>
  <c r="F225" i="1"/>
  <c r="F84" i="1"/>
  <c r="F242" i="1"/>
  <c r="F210" i="1"/>
  <c r="F238" i="1"/>
  <c r="F140" i="1"/>
  <c r="F257" i="1"/>
  <c r="F261" i="1"/>
  <c r="F229" i="1"/>
  <c r="F275" i="1"/>
  <c r="F88" i="1"/>
  <c r="F206" i="1"/>
  <c r="F216" i="1"/>
  <c r="F290" i="1"/>
  <c r="F250" i="1"/>
  <c r="F156" i="1"/>
  <c r="F165" i="1"/>
  <c r="F267" i="1"/>
  <c r="F301" i="1"/>
  <c r="F311" i="1"/>
  <c r="F307" i="1"/>
  <c r="G97" i="1" l="1"/>
  <c r="G96" i="1" s="1"/>
  <c r="G266" i="1"/>
  <c r="G265" i="1" s="1"/>
  <c r="G164" i="1"/>
  <c r="G256" i="1"/>
  <c r="G83" i="1"/>
  <c r="H215" i="1"/>
  <c r="H155" i="1"/>
  <c r="G289" i="1"/>
  <c r="G249" i="1"/>
  <c r="G215" i="1"/>
  <c r="H205" i="1"/>
  <c r="H289" i="1"/>
  <c r="H224" i="1"/>
  <c r="G224" i="1"/>
  <c r="G155" i="1"/>
  <c r="H164" i="1"/>
  <c r="G181" i="1"/>
  <c r="H83" i="1"/>
  <c r="H266" i="1"/>
  <c r="H249" i="1"/>
  <c r="H181" i="1"/>
  <c r="H97" i="1"/>
  <c r="H256" i="1"/>
  <c r="H282" i="1"/>
  <c r="G205" i="1"/>
  <c r="G282" i="1"/>
  <c r="G300" i="1"/>
  <c r="H300" i="1"/>
  <c r="F97" i="1"/>
  <c r="F96" i="1" s="1"/>
  <c r="F215" i="1"/>
  <c r="F256" i="1"/>
  <c r="F224" i="1"/>
  <c r="F155" i="1"/>
  <c r="F289" i="1"/>
  <c r="F205" i="1"/>
  <c r="F164" i="1"/>
  <c r="F83" i="1"/>
  <c r="F181" i="1"/>
  <c r="F266" i="1"/>
  <c r="F249" i="1"/>
  <c r="F282" i="1"/>
  <c r="F300" i="1"/>
  <c r="G223" i="1" l="1"/>
  <c r="H175" i="1"/>
  <c r="H265" i="1"/>
  <c r="H223" i="1"/>
  <c r="G248" i="1"/>
  <c r="H281" i="1"/>
  <c r="H255" i="1"/>
  <c r="H82" i="1"/>
  <c r="G175" i="1"/>
  <c r="H96" i="1"/>
  <c r="G180" i="1"/>
  <c r="H204" i="1"/>
  <c r="H154" i="1"/>
  <c r="H180" i="1"/>
  <c r="G281" i="1"/>
  <c r="H214" i="1"/>
  <c r="G255" i="1"/>
  <c r="G204" i="1"/>
  <c r="G214" i="1"/>
  <c r="H248" i="1"/>
  <c r="G154" i="1"/>
  <c r="G82" i="1"/>
  <c r="H299" i="1"/>
  <c r="G299" i="1"/>
  <c r="F204" i="1"/>
  <c r="F154" i="1"/>
  <c r="F281" i="1"/>
  <c r="F223" i="1"/>
  <c r="F255" i="1"/>
  <c r="F248" i="1"/>
  <c r="F265" i="1"/>
  <c r="F175" i="1"/>
  <c r="F82" i="1"/>
  <c r="F214" i="1"/>
  <c r="F180" i="1"/>
  <c r="F299" i="1"/>
  <c r="H222" i="1" l="1"/>
  <c r="H237" i="1"/>
  <c r="G81" i="1"/>
  <c r="G237" i="1"/>
  <c r="G254" i="1"/>
  <c r="H254" i="1"/>
  <c r="H81" i="1"/>
  <c r="H174" i="1"/>
  <c r="G174" i="1"/>
  <c r="G222" i="1"/>
  <c r="F237" i="1"/>
  <c r="F174" i="1"/>
  <c r="F222" i="1"/>
  <c r="F81" i="1"/>
  <c r="F254" i="1"/>
  <c r="H297" i="1" l="1"/>
  <c r="G297" i="1"/>
  <c r="F297" i="1"/>
  <c r="H77" i="1"/>
  <c r="G77" i="1"/>
  <c r="F77" i="1"/>
  <c r="H75" i="1"/>
  <c r="G75" i="1"/>
  <c r="F75" i="1"/>
  <c r="H73" i="1"/>
  <c r="G73" i="1"/>
  <c r="F73" i="1"/>
  <c r="H71" i="1"/>
  <c r="G71" i="1"/>
  <c r="F71" i="1"/>
  <c r="H69" i="1"/>
  <c r="G69" i="1"/>
  <c r="F69" i="1"/>
  <c r="H67" i="1"/>
  <c r="G67" i="1"/>
  <c r="F67" i="1"/>
  <c r="H63" i="1"/>
  <c r="G63" i="1"/>
  <c r="F63" i="1"/>
  <c r="H59" i="1"/>
  <c r="G59" i="1"/>
  <c r="F59" i="1"/>
  <c r="H53" i="1"/>
  <c r="G53" i="1"/>
  <c r="F53" i="1"/>
  <c r="H51" i="1"/>
  <c r="G51" i="1"/>
  <c r="F51" i="1"/>
  <c r="H48" i="1"/>
  <c r="G48" i="1"/>
  <c r="F48" i="1"/>
  <c r="H46" i="1"/>
  <c r="G46" i="1"/>
  <c r="F46" i="1"/>
  <c r="G42" i="1"/>
  <c r="F42" i="1"/>
  <c r="H40" i="1"/>
  <c r="H36" i="1"/>
  <c r="G36" i="1"/>
  <c r="F36" i="1"/>
  <c r="G58" i="1" l="1"/>
  <c r="G296" i="1"/>
  <c r="H58" i="1"/>
  <c r="H296" i="1"/>
  <c r="G35" i="1"/>
  <c r="H35" i="1"/>
  <c r="F58" i="1"/>
  <c r="F296" i="1"/>
  <c r="F35" i="1"/>
  <c r="G40" i="1"/>
  <c r="F40" i="1"/>
  <c r="G62" i="1"/>
  <c r="F62" i="1"/>
  <c r="H62" i="1"/>
  <c r="H45" i="1"/>
  <c r="G45" i="1"/>
  <c r="F45" i="1"/>
  <c r="H635" i="1"/>
  <c r="G635" i="1"/>
  <c r="F635" i="1"/>
  <c r="H629" i="1"/>
  <c r="G629" i="1"/>
  <c r="F629" i="1"/>
  <c r="H621" i="1"/>
  <c r="G621" i="1"/>
  <c r="F621" i="1"/>
  <c r="H618" i="1"/>
  <c r="G618" i="1"/>
  <c r="F618" i="1"/>
  <c r="H615" i="1"/>
  <c r="G615" i="1"/>
  <c r="F615" i="1"/>
  <c r="H610" i="1"/>
  <c r="G610" i="1"/>
  <c r="F610" i="1"/>
  <c r="H602" i="1"/>
  <c r="G602" i="1"/>
  <c r="F602" i="1"/>
  <c r="H598" i="1"/>
  <c r="G598" i="1"/>
  <c r="F598" i="1"/>
  <c r="H596" i="1"/>
  <c r="G596" i="1"/>
  <c r="F596" i="1"/>
  <c r="H593" i="1"/>
  <c r="G593" i="1"/>
  <c r="F593" i="1"/>
  <c r="H590" i="1"/>
  <c r="G590" i="1"/>
  <c r="F590" i="1"/>
  <c r="H588" i="1"/>
  <c r="G588" i="1"/>
  <c r="F588" i="1"/>
  <c r="H586" i="1"/>
  <c r="G586" i="1"/>
  <c r="F586" i="1"/>
  <c r="H582" i="1"/>
  <c r="G582" i="1"/>
  <c r="F582" i="1"/>
  <c r="H569" i="1"/>
  <c r="G569" i="1"/>
  <c r="F569" i="1"/>
  <c r="H580" i="1"/>
  <c r="G580" i="1"/>
  <c r="F580" i="1"/>
  <c r="H578" i="1"/>
  <c r="G578" i="1"/>
  <c r="F578" i="1"/>
  <c r="H576" i="1"/>
  <c r="G576" i="1"/>
  <c r="F576" i="1"/>
  <c r="H574" i="1"/>
  <c r="G574" i="1"/>
  <c r="F574" i="1"/>
  <c r="H571" i="1"/>
  <c r="G571" i="1"/>
  <c r="F571" i="1"/>
  <c r="H565" i="1"/>
  <c r="G565" i="1"/>
  <c r="F565" i="1"/>
  <c r="H561" i="1"/>
  <c r="G561" i="1"/>
  <c r="F561" i="1"/>
  <c r="H554" i="1"/>
  <c r="G554" i="1"/>
  <c r="F554" i="1"/>
  <c r="H552" i="1"/>
  <c r="G552" i="1"/>
  <c r="F552" i="1"/>
  <c r="H550" i="1"/>
  <c r="G550" i="1"/>
  <c r="F550" i="1"/>
  <c r="H544" i="1"/>
  <c r="G544" i="1"/>
  <c r="F544" i="1"/>
  <c r="H542" i="1"/>
  <c r="G542" i="1"/>
  <c r="F542" i="1"/>
  <c r="H540" i="1"/>
  <c r="G540" i="1"/>
  <c r="F540" i="1"/>
  <c r="H538" i="1"/>
  <c r="G538" i="1"/>
  <c r="F538" i="1"/>
  <c r="H533" i="1"/>
  <c r="G533" i="1"/>
  <c r="F533" i="1"/>
  <c r="H531" i="1"/>
  <c r="G531" i="1"/>
  <c r="F531" i="1"/>
  <c r="H529" i="1"/>
  <c r="G529" i="1"/>
  <c r="F529" i="1"/>
  <c r="H527" i="1"/>
  <c r="G527" i="1"/>
  <c r="F527" i="1"/>
  <c r="H525" i="1"/>
  <c r="G525" i="1"/>
  <c r="F525" i="1"/>
  <c r="H523" i="1"/>
  <c r="G523" i="1"/>
  <c r="F523" i="1"/>
  <c r="H535" i="1"/>
  <c r="G535" i="1"/>
  <c r="F535" i="1"/>
  <c r="H521" i="1"/>
  <c r="G521" i="1"/>
  <c r="F521" i="1"/>
  <c r="H519" i="1"/>
  <c r="G519" i="1"/>
  <c r="F519" i="1"/>
  <c r="H517" i="1"/>
  <c r="G517" i="1"/>
  <c r="F517" i="1"/>
  <c r="H515" i="1"/>
  <c r="G515" i="1"/>
  <c r="F515" i="1"/>
  <c r="H513" i="1"/>
  <c r="G513" i="1"/>
  <c r="F513" i="1"/>
  <c r="H511" i="1"/>
  <c r="G511" i="1"/>
  <c r="F511" i="1"/>
  <c r="H507" i="1"/>
  <c r="G507" i="1"/>
  <c r="F507" i="1"/>
  <c r="H505" i="1"/>
  <c r="G505" i="1"/>
  <c r="F505" i="1"/>
  <c r="H503" i="1"/>
  <c r="G503" i="1"/>
  <c r="F503" i="1"/>
  <c r="H499" i="1"/>
  <c r="G499" i="1"/>
  <c r="F499" i="1"/>
  <c r="H497" i="1"/>
  <c r="G497" i="1"/>
  <c r="F497" i="1"/>
  <c r="H495" i="1"/>
  <c r="G495" i="1"/>
  <c r="F495" i="1"/>
  <c r="H492" i="1"/>
  <c r="G492" i="1"/>
  <c r="F492" i="1"/>
  <c r="H486" i="1"/>
  <c r="G486" i="1"/>
  <c r="F486" i="1"/>
  <c r="H483" i="1"/>
  <c r="G483" i="1"/>
  <c r="F483" i="1"/>
  <c r="H480" i="1"/>
  <c r="G480" i="1"/>
  <c r="F480" i="1"/>
  <c r="H478" i="1"/>
  <c r="G478" i="1"/>
  <c r="F478" i="1"/>
  <c r="H474" i="1"/>
  <c r="G474" i="1"/>
  <c r="F474" i="1"/>
  <c r="F568" i="1" l="1"/>
  <c r="F560" i="1"/>
  <c r="F510" i="1"/>
  <c r="H34" i="1"/>
  <c r="H39" i="1"/>
  <c r="G34" i="1"/>
  <c r="G485" i="1"/>
  <c r="G609" i="1"/>
  <c r="G628" i="1"/>
  <c r="H491" i="1"/>
  <c r="H609" i="1"/>
  <c r="H628" i="1"/>
  <c r="H61" i="1"/>
  <c r="H295" i="1"/>
  <c r="G473" i="1"/>
  <c r="H473" i="1"/>
  <c r="G491" i="1"/>
  <c r="G634" i="1"/>
  <c r="G61" i="1"/>
  <c r="H57" i="1"/>
  <c r="H485" i="1"/>
  <c r="H634" i="1"/>
  <c r="G295" i="1"/>
  <c r="G39" i="1"/>
  <c r="G57" i="1"/>
  <c r="F473" i="1"/>
  <c r="F609" i="1"/>
  <c r="F628" i="1"/>
  <c r="F634" i="1"/>
  <c r="F491" i="1"/>
  <c r="F485" i="1"/>
  <c r="F61" i="1"/>
  <c r="F34" i="1"/>
  <c r="F295" i="1"/>
  <c r="F57" i="1"/>
  <c r="F39" i="1"/>
  <c r="F585" i="1"/>
  <c r="F592" i="1"/>
  <c r="H614" i="1"/>
  <c r="G568" i="1"/>
  <c r="F477" i="1"/>
  <c r="G560" i="1"/>
  <c r="G592" i="1"/>
  <c r="H592" i="1"/>
  <c r="H537" i="1"/>
  <c r="H549" i="1"/>
  <c r="H560" i="1"/>
  <c r="G585" i="1"/>
  <c r="H494" i="1"/>
  <c r="H510" i="1"/>
  <c r="G614" i="1"/>
  <c r="G510" i="1"/>
  <c r="G477" i="1"/>
  <c r="F502" i="1"/>
  <c r="F537" i="1"/>
  <c r="H477" i="1"/>
  <c r="G502" i="1"/>
  <c r="G537" i="1"/>
  <c r="F614" i="1"/>
  <c r="H502" i="1"/>
  <c r="F494" i="1"/>
  <c r="F549" i="1"/>
  <c r="H568" i="1"/>
  <c r="G494" i="1"/>
  <c r="G549" i="1"/>
  <c r="H585" i="1"/>
  <c r="H490" i="1" l="1"/>
  <c r="H608" i="1"/>
  <c r="G608" i="1"/>
  <c r="H476" i="1"/>
  <c r="G56" i="1"/>
  <c r="H501" i="1"/>
  <c r="H548" i="1"/>
  <c r="G38" i="1"/>
  <c r="G633" i="1"/>
  <c r="H627" i="1"/>
  <c r="G627" i="1"/>
  <c r="G548" i="1"/>
  <c r="G472" i="1"/>
  <c r="G294" i="1"/>
  <c r="H38" i="1"/>
  <c r="H294" i="1"/>
  <c r="G490" i="1"/>
  <c r="H56" i="1"/>
  <c r="G501" i="1"/>
  <c r="G476" i="1"/>
  <c r="H633" i="1"/>
  <c r="H472" i="1"/>
  <c r="F501" i="1"/>
  <c r="F627" i="1"/>
  <c r="F490" i="1"/>
  <c r="F548" i="1"/>
  <c r="F608" i="1"/>
  <c r="F633" i="1"/>
  <c r="F476" i="1"/>
  <c r="F472" i="1"/>
  <c r="F38" i="1"/>
  <c r="F56" i="1"/>
  <c r="F294" i="1"/>
  <c r="G509" i="1"/>
  <c r="H509" i="1"/>
  <c r="F559" i="1"/>
  <c r="G559" i="1"/>
  <c r="H559" i="1"/>
  <c r="F509" i="1"/>
  <c r="G489" i="1" l="1"/>
  <c r="G488" i="1" s="1"/>
  <c r="H558" i="1"/>
  <c r="G558" i="1"/>
  <c r="G626" i="1"/>
  <c r="H489" i="1"/>
  <c r="H471" i="1"/>
  <c r="H632" i="1"/>
  <c r="H33" i="1"/>
  <c r="G632" i="1"/>
  <c r="G607" i="1"/>
  <c r="G471" i="1"/>
  <c r="G33" i="1"/>
  <c r="H607" i="1"/>
  <c r="H626" i="1"/>
  <c r="G547" i="1"/>
  <c r="H547" i="1"/>
  <c r="F607" i="1"/>
  <c r="F489" i="1"/>
  <c r="F632" i="1"/>
  <c r="F626" i="1"/>
  <c r="F547" i="1"/>
  <c r="F558" i="1"/>
  <c r="F471" i="1"/>
  <c r="F33" i="1"/>
  <c r="G470" i="1" l="1"/>
  <c r="H625" i="1"/>
  <c r="G631" i="1"/>
  <c r="H470" i="1"/>
  <c r="H488" i="1"/>
  <c r="G625" i="1"/>
  <c r="G557" i="1"/>
  <c r="H606" i="1"/>
  <c r="G32" i="1"/>
  <c r="H32" i="1"/>
  <c r="G546" i="1"/>
  <c r="G606" i="1"/>
  <c r="H546" i="1"/>
  <c r="H631" i="1"/>
  <c r="H557" i="1"/>
  <c r="F557" i="1"/>
  <c r="F546" i="1"/>
  <c r="F625" i="1"/>
  <c r="F631" i="1"/>
  <c r="F488" i="1"/>
  <c r="F470" i="1"/>
  <c r="F606" i="1"/>
  <c r="F32" i="1"/>
  <c r="H734" i="1"/>
  <c r="H733" i="1" s="1"/>
  <c r="H732" i="1" s="1"/>
  <c r="H731" i="1" s="1"/>
  <c r="H730" i="1" s="1"/>
  <c r="G734" i="1"/>
  <c r="F734" i="1"/>
  <c r="G624" i="1" l="1"/>
  <c r="H469" i="1"/>
  <c r="H624" i="1"/>
  <c r="H605" i="1"/>
  <c r="G733" i="1"/>
  <c r="G605" i="1"/>
  <c r="G469" i="1"/>
  <c r="F469" i="1"/>
  <c r="F733" i="1"/>
  <c r="F624" i="1"/>
  <c r="F605" i="1"/>
  <c r="H672" i="1"/>
  <c r="G672" i="1"/>
  <c r="F672" i="1"/>
  <c r="H670" i="1"/>
  <c r="G670" i="1"/>
  <c r="F670" i="1"/>
  <c r="H667" i="1"/>
  <c r="G667" i="1"/>
  <c r="F667" i="1"/>
  <c r="H664" i="1"/>
  <c r="G664" i="1"/>
  <c r="F664" i="1"/>
  <c r="H660" i="1"/>
  <c r="G660" i="1"/>
  <c r="F660" i="1"/>
  <c r="H654" i="1"/>
  <c r="G654" i="1"/>
  <c r="F654" i="1"/>
  <c r="H650" i="1"/>
  <c r="G650" i="1"/>
  <c r="F650" i="1"/>
  <c r="H643" i="1"/>
  <c r="G643" i="1"/>
  <c r="F643" i="1"/>
  <c r="G732" i="1" l="1"/>
  <c r="H649" i="1"/>
  <c r="H468" i="1"/>
  <c r="G653" i="1"/>
  <c r="H653" i="1"/>
  <c r="G468" i="1"/>
  <c r="G659" i="1"/>
  <c r="G642" i="1"/>
  <c r="G649" i="1"/>
  <c r="H659" i="1"/>
  <c r="H642" i="1"/>
  <c r="F659" i="1"/>
  <c r="F642" i="1"/>
  <c r="F732" i="1"/>
  <c r="F468" i="1"/>
  <c r="F653" i="1"/>
  <c r="F649" i="1"/>
  <c r="H669" i="1"/>
  <c r="F669" i="1"/>
  <c r="G669" i="1"/>
  <c r="F663" i="1"/>
  <c r="G663" i="1"/>
  <c r="H663" i="1"/>
  <c r="H658" i="1" l="1"/>
  <c r="H641" i="1"/>
  <c r="G648" i="1"/>
  <c r="G641" i="1"/>
  <c r="H648" i="1"/>
  <c r="H652" i="1"/>
  <c r="G652" i="1"/>
  <c r="G658" i="1"/>
  <c r="G731" i="1"/>
  <c r="F648" i="1"/>
  <c r="F652" i="1"/>
  <c r="F731" i="1"/>
  <c r="F641" i="1"/>
  <c r="F658" i="1"/>
  <c r="G662" i="1"/>
  <c r="F662" i="1"/>
  <c r="H662" i="1"/>
  <c r="G657" i="1" l="1"/>
  <c r="G730" i="1"/>
  <c r="H640" i="1"/>
  <c r="H647" i="1"/>
  <c r="G640" i="1"/>
  <c r="G647" i="1"/>
  <c r="H657" i="1"/>
  <c r="F730" i="1"/>
  <c r="F657" i="1"/>
  <c r="F640" i="1"/>
  <c r="F647" i="1"/>
  <c r="H466" i="1"/>
  <c r="G466" i="1"/>
  <c r="F466" i="1"/>
  <c r="H456" i="1"/>
  <c r="G456" i="1"/>
  <c r="F456" i="1"/>
  <c r="H450" i="1"/>
  <c r="G450" i="1"/>
  <c r="F450" i="1"/>
  <c r="H448" i="1"/>
  <c r="G448" i="1"/>
  <c r="F448" i="1"/>
  <c r="H446" i="1"/>
  <c r="G446" i="1"/>
  <c r="F446" i="1"/>
  <c r="H444" i="1"/>
  <c r="G444" i="1"/>
  <c r="F444" i="1"/>
  <c r="H442" i="1"/>
  <c r="G442" i="1"/>
  <c r="F442" i="1"/>
  <c r="H440" i="1"/>
  <c r="G440" i="1"/>
  <c r="F440" i="1"/>
  <c r="H438" i="1"/>
  <c r="G438" i="1"/>
  <c r="F438" i="1"/>
  <c r="H436" i="1"/>
  <c r="G436" i="1"/>
  <c r="F436" i="1"/>
  <c r="H434" i="1"/>
  <c r="G434" i="1"/>
  <c r="F434" i="1"/>
  <c r="H432" i="1"/>
  <c r="G432" i="1"/>
  <c r="F432" i="1"/>
  <c r="H430" i="1"/>
  <c r="G430" i="1"/>
  <c r="F430" i="1"/>
  <c r="H428" i="1"/>
  <c r="G428" i="1"/>
  <c r="F428" i="1"/>
  <c r="H426" i="1"/>
  <c r="G426" i="1"/>
  <c r="F426" i="1"/>
  <c r="H424" i="1"/>
  <c r="G424" i="1"/>
  <c r="F424" i="1"/>
  <c r="H422" i="1"/>
  <c r="G422" i="1"/>
  <c r="F422" i="1"/>
  <c r="H420" i="1"/>
  <c r="G420" i="1"/>
  <c r="F420" i="1"/>
  <c r="H418" i="1"/>
  <c r="G418" i="1"/>
  <c r="F418" i="1"/>
  <c r="H410" i="1"/>
  <c r="G410" i="1"/>
  <c r="F410" i="1"/>
  <c r="H414" i="1"/>
  <c r="G414" i="1"/>
  <c r="F414" i="1"/>
  <c r="H412" i="1"/>
  <c r="G412" i="1"/>
  <c r="F412" i="1"/>
  <c r="H408" i="1"/>
  <c r="G408" i="1"/>
  <c r="F408" i="1"/>
  <c r="H406" i="1"/>
  <c r="G406" i="1"/>
  <c r="F406" i="1"/>
  <c r="H401" i="1"/>
  <c r="G401" i="1"/>
  <c r="F401" i="1"/>
  <c r="H397" i="1"/>
  <c r="G397" i="1"/>
  <c r="F397" i="1"/>
  <c r="H395" i="1"/>
  <c r="G395" i="1"/>
  <c r="F395" i="1"/>
  <c r="H392" i="1"/>
  <c r="G392" i="1"/>
  <c r="F392" i="1"/>
  <c r="H390" i="1"/>
  <c r="G390" i="1"/>
  <c r="F390" i="1"/>
  <c r="H388" i="1"/>
  <c r="G388" i="1"/>
  <c r="F388" i="1"/>
  <c r="H386" i="1"/>
  <c r="G386" i="1"/>
  <c r="F386" i="1"/>
  <c r="H382" i="1"/>
  <c r="G382" i="1"/>
  <c r="F382" i="1"/>
  <c r="H380" i="1"/>
  <c r="G380" i="1"/>
  <c r="F380" i="1"/>
  <c r="H378" i="1"/>
  <c r="G378" i="1"/>
  <c r="F378" i="1"/>
  <c r="H376" i="1"/>
  <c r="G376" i="1"/>
  <c r="F376" i="1"/>
  <c r="H374" i="1"/>
  <c r="G374" i="1"/>
  <c r="F374" i="1"/>
  <c r="H368" i="1"/>
  <c r="G368" i="1"/>
  <c r="F368" i="1"/>
  <c r="H364" i="1"/>
  <c r="G364" i="1"/>
  <c r="F364" i="1"/>
  <c r="H357" i="1"/>
  <c r="G357" i="1"/>
  <c r="F357" i="1"/>
  <c r="H355" i="1"/>
  <c r="G355" i="1"/>
  <c r="F355" i="1"/>
  <c r="H351" i="1"/>
  <c r="G351" i="1"/>
  <c r="F351" i="1"/>
  <c r="H349" i="1"/>
  <c r="G349" i="1"/>
  <c r="F349" i="1"/>
  <c r="H343" i="1"/>
  <c r="G343" i="1"/>
  <c r="F343" i="1"/>
  <c r="H334" i="1"/>
  <c r="G334" i="1"/>
  <c r="F334" i="1"/>
  <c r="H332" i="1"/>
  <c r="G332" i="1"/>
  <c r="F332" i="1"/>
  <c r="H330" i="1"/>
  <c r="G330" i="1"/>
  <c r="F330" i="1"/>
  <c r="H326" i="1"/>
  <c r="G326" i="1"/>
  <c r="F326" i="1"/>
  <c r="H319" i="1"/>
  <c r="G319" i="1"/>
  <c r="F319" i="1"/>
  <c r="G394" i="1" l="1"/>
  <c r="H465" i="1"/>
  <c r="G646" i="1"/>
  <c r="H318" i="1"/>
  <c r="G639" i="1"/>
  <c r="H646" i="1"/>
  <c r="H342" i="1"/>
  <c r="H400" i="1"/>
  <c r="G325" i="1"/>
  <c r="G363" i="1"/>
  <c r="G362" i="1" s="1"/>
  <c r="H639" i="1"/>
  <c r="H325" i="1"/>
  <c r="H394" i="1"/>
  <c r="G455" i="1"/>
  <c r="H455" i="1"/>
  <c r="G318" i="1"/>
  <c r="G342" i="1"/>
  <c r="G367" i="1"/>
  <c r="H363" i="1"/>
  <c r="H362" i="1" s="1"/>
  <c r="H367" i="1"/>
  <c r="G400" i="1"/>
  <c r="G465" i="1"/>
  <c r="H656" i="1"/>
  <c r="G656" i="1"/>
  <c r="F342" i="1"/>
  <c r="F646" i="1"/>
  <c r="F639" i="1"/>
  <c r="F455" i="1"/>
  <c r="F348" i="1"/>
  <c r="F656" i="1"/>
  <c r="F318" i="1"/>
  <c r="F367" i="1"/>
  <c r="F325" i="1"/>
  <c r="F363" i="1"/>
  <c r="F362" i="1" s="1"/>
  <c r="F400" i="1"/>
  <c r="F465" i="1"/>
  <c r="F373" i="1"/>
  <c r="F385" i="1"/>
  <c r="F394" i="1"/>
  <c r="H348" i="1"/>
  <c r="H354" i="1"/>
  <c r="F354" i="1"/>
  <c r="G348" i="1"/>
  <c r="H385" i="1"/>
  <c r="H329" i="1"/>
  <c r="G385" i="1"/>
  <c r="H417" i="1"/>
  <c r="G329" i="1"/>
  <c r="G417" i="1"/>
  <c r="G354" i="1"/>
  <c r="F405" i="1"/>
  <c r="G373" i="1"/>
  <c r="H373" i="1"/>
  <c r="G405" i="1"/>
  <c r="H405" i="1"/>
  <c r="F329" i="1"/>
  <c r="F417" i="1"/>
  <c r="H384" i="1" l="1"/>
  <c r="H341" i="1"/>
  <c r="G416" i="1"/>
  <c r="G341" i="1"/>
  <c r="G638" i="1"/>
  <c r="H347" i="1"/>
  <c r="G372" i="1"/>
  <c r="G645" i="1"/>
  <c r="H353" i="1"/>
  <c r="G317" i="1"/>
  <c r="H317" i="1"/>
  <c r="H645" i="1"/>
  <c r="G328" i="1"/>
  <c r="G464" i="1"/>
  <c r="G384" i="1"/>
  <c r="H328" i="1"/>
  <c r="G353" i="1"/>
  <c r="H638" i="1"/>
  <c r="H404" i="1"/>
  <c r="H366" i="1"/>
  <c r="H454" i="1"/>
  <c r="G324" i="1"/>
  <c r="H324" i="1"/>
  <c r="H416" i="1"/>
  <c r="G366" i="1"/>
  <c r="G347" i="1"/>
  <c r="G404" i="1"/>
  <c r="H372" i="1"/>
  <c r="G454" i="1"/>
  <c r="H464" i="1"/>
  <c r="F464" i="1"/>
  <c r="F404" i="1"/>
  <c r="F416" i="1"/>
  <c r="F353" i="1"/>
  <c r="F454" i="1"/>
  <c r="F324" i="1"/>
  <c r="F638" i="1"/>
  <c r="F372" i="1"/>
  <c r="F366" i="1"/>
  <c r="F645" i="1"/>
  <c r="F347" i="1"/>
  <c r="F384" i="1"/>
  <c r="F328" i="1"/>
  <c r="F317" i="1"/>
  <c r="F341" i="1"/>
  <c r="H30" i="1"/>
  <c r="G30" i="1"/>
  <c r="F30" i="1"/>
  <c r="H28" i="1"/>
  <c r="G28" i="1"/>
  <c r="F28" i="1"/>
  <c r="H24" i="1"/>
  <c r="G24" i="1"/>
  <c r="F24" i="1"/>
  <c r="H21" i="1"/>
  <c r="G21" i="1"/>
  <c r="F21" i="1"/>
  <c r="H19" i="1"/>
  <c r="G19" i="1"/>
  <c r="F19" i="1"/>
  <c r="H17" i="1"/>
  <c r="G17" i="1"/>
  <c r="F17" i="1"/>
  <c r="H15" i="1"/>
  <c r="G15" i="1"/>
  <c r="F15" i="1"/>
  <c r="H371" i="1" l="1"/>
  <c r="H370" i="1" s="1"/>
  <c r="G403" i="1"/>
  <c r="G399" i="1" s="1"/>
  <c r="G346" i="1"/>
  <c r="G345" i="1" s="1"/>
  <c r="G316" i="1"/>
  <c r="G463" i="1"/>
  <c r="G323" i="1"/>
  <c r="G371" i="1"/>
  <c r="G453" i="1"/>
  <c r="H637" i="1"/>
  <c r="G340" i="1"/>
  <c r="H463" i="1"/>
  <c r="G637" i="1"/>
  <c r="H403" i="1"/>
  <c r="H316" i="1"/>
  <c r="H340" i="1"/>
  <c r="H323" i="1"/>
  <c r="H346" i="1"/>
  <c r="H453" i="1"/>
  <c r="F340" i="1"/>
  <c r="F323" i="1"/>
  <c r="F346" i="1"/>
  <c r="F371" i="1"/>
  <c r="F403" i="1"/>
  <c r="F637" i="1"/>
  <c r="F316" i="1"/>
  <c r="F453" i="1"/>
  <c r="F463" i="1"/>
  <c r="G27" i="1"/>
  <c r="H27" i="1"/>
  <c r="F27" i="1"/>
  <c r="G14" i="1"/>
  <c r="H14" i="1"/>
  <c r="F14" i="1"/>
  <c r="H26" i="1" l="1"/>
  <c r="G452" i="1"/>
  <c r="G462" i="1"/>
  <c r="H345" i="1"/>
  <c r="H399" i="1"/>
  <c r="H462" i="1"/>
  <c r="G26" i="1"/>
  <c r="H452" i="1"/>
  <c r="G322" i="1"/>
  <c r="H13" i="1"/>
  <c r="G339" i="1"/>
  <c r="G361" i="1"/>
  <c r="G370" i="1"/>
  <c r="H361" i="1"/>
  <c r="H322" i="1"/>
  <c r="G13" i="1"/>
  <c r="H339" i="1"/>
  <c r="F361" i="1"/>
  <c r="F452" i="1"/>
  <c r="F370" i="1"/>
  <c r="F322" i="1"/>
  <c r="F462" i="1"/>
  <c r="F399" i="1"/>
  <c r="F345" i="1"/>
  <c r="F13" i="1"/>
  <c r="F26" i="1"/>
  <c r="F339" i="1"/>
  <c r="H728" i="1"/>
  <c r="G728" i="1"/>
  <c r="F728" i="1"/>
  <c r="H724" i="1"/>
  <c r="G724" i="1"/>
  <c r="F724" i="1"/>
  <c r="H718" i="1"/>
  <c r="G718" i="1"/>
  <c r="F718" i="1"/>
  <c r="H716" i="1"/>
  <c r="G716" i="1"/>
  <c r="F716" i="1"/>
  <c r="H709" i="1"/>
  <c r="G709" i="1"/>
  <c r="F709" i="1"/>
  <c r="H703" i="1"/>
  <c r="G703" i="1"/>
  <c r="F703" i="1"/>
  <c r="H698" i="1"/>
  <c r="G698" i="1"/>
  <c r="F698" i="1"/>
  <c r="H691" i="1"/>
  <c r="G691" i="1"/>
  <c r="F691" i="1"/>
  <c r="H686" i="1"/>
  <c r="G686" i="1"/>
  <c r="G685" i="1" s="1"/>
  <c r="F686" i="1"/>
  <c r="H682" i="1"/>
  <c r="G682" i="1"/>
  <c r="F682" i="1"/>
  <c r="H12" i="1" l="1"/>
  <c r="H11" i="1" s="1"/>
  <c r="F12" i="1"/>
  <c r="F11" i="1" s="1"/>
  <c r="F685" i="1"/>
  <c r="H685" i="1"/>
  <c r="G708" i="1"/>
  <c r="G727" i="1"/>
  <c r="H727" i="1"/>
  <c r="G461" i="1"/>
  <c r="G690" i="1"/>
  <c r="H690" i="1"/>
  <c r="G360" i="1"/>
  <c r="H338" i="1"/>
  <c r="H697" i="1"/>
  <c r="H321" i="1"/>
  <c r="H461" i="1"/>
  <c r="H708" i="1"/>
  <c r="G697" i="1"/>
  <c r="G702" i="1"/>
  <c r="G723" i="1"/>
  <c r="H360" i="1"/>
  <c r="G12" i="1"/>
  <c r="G338" i="1"/>
  <c r="H702" i="1"/>
  <c r="H723" i="1"/>
  <c r="G321" i="1"/>
  <c r="F338" i="1"/>
  <c r="F697" i="1"/>
  <c r="F727" i="1"/>
  <c r="F321" i="1"/>
  <c r="F702" i="1"/>
  <c r="F360" i="1"/>
  <c r="F461" i="1"/>
  <c r="F723" i="1"/>
  <c r="F708" i="1"/>
  <c r="F690" i="1"/>
  <c r="H681" i="1"/>
  <c r="F681" i="1"/>
  <c r="G681" i="1"/>
  <c r="F715" i="1"/>
  <c r="G715" i="1"/>
  <c r="H715" i="1"/>
  <c r="H726" i="1" l="1"/>
  <c r="G726" i="1"/>
  <c r="H714" i="1"/>
  <c r="H359" i="1"/>
  <c r="H722" i="1"/>
  <c r="G701" i="1"/>
  <c r="G689" i="1"/>
  <c r="G359" i="1"/>
  <c r="H680" i="1"/>
  <c r="G714" i="1"/>
  <c r="H701" i="1"/>
  <c r="G696" i="1"/>
  <c r="H696" i="1"/>
  <c r="H689" i="1"/>
  <c r="G11" i="1"/>
  <c r="G722" i="1"/>
  <c r="G707" i="1"/>
  <c r="G680" i="1"/>
  <c r="H707" i="1"/>
  <c r="F707" i="1"/>
  <c r="F696" i="1"/>
  <c r="F714" i="1"/>
  <c r="F689" i="1"/>
  <c r="F701" i="1"/>
  <c r="F722" i="1"/>
  <c r="F680" i="1"/>
  <c r="F359" i="1"/>
  <c r="F726" i="1"/>
  <c r="G706" i="1" l="1"/>
  <c r="G700" i="1"/>
  <c r="H721" i="1"/>
  <c r="H315" i="1"/>
  <c r="H679" i="1"/>
  <c r="H713" i="1"/>
  <c r="H706" i="1"/>
  <c r="H688" i="1"/>
  <c r="G315" i="1"/>
  <c r="G695" i="1"/>
  <c r="G721" i="1"/>
  <c r="G679" i="1"/>
  <c r="H695" i="1"/>
  <c r="H700" i="1"/>
  <c r="G713" i="1"/>
  <c r="G688" i="1"/>
  <c r="F721" i="1"/>
  <c r="F695" i="1"/>
  <c r="F700" i="1"/>
  <c r="F688" i="1"/>
  <c r="F315" i="1"/>
  <c r="F713" i="1"/>
  <c r="F679" i="1"/>
  <c r="F706" i="1"/>
  <c r="G694" i="1" l="1"/>
  <c r="G712" i="1"/>
  <c r="H694" i="1"/>
  <c r="H712" i="1"/>
  <c r="H678" i="1"/>
  <c r="H705" i="1"/>
  <c r="H720" i="1"/>
  <c r="G678" i="1"/>
  <c r="G720" i="1"/>
  <c r="G705" i="1"/>
  <c r="F712" i="1"/>
  <c r="F705" i="1"/>
  <c r="F694" i="1"/>
  <c r="F720" i="1"/>
  <c r="F678" i="1"/>
  <c r="H677" i="1" l="1"/>
  <c r="H711" i="1"/>
  <c r="G677" i="1"/>
  <c r="H693" i="1"/>
  <c r="G711" i="1"/>
  <c r="G693" i="1"/>
  <c r="F693" i="1"/>
  <c r="F677" i="1"/>
  <c r="F711" i="1"/>
  <c r="G676" i="1" l="1"/>
  <c r="H676" i="1"/>
  <c r="F676" i="1"/>
  <c r="H675" i="1" l="1"/>
  <c r="G675" i="1"/>
  <c r="F675" i="1"/>
  <c r="G738" i="1" l="1"/>
  <c r="H738" i="1"/>
  <c r="F738" i="1"/>
</calcChain>
</file>

<file path=xl/sharedStrings.xml><?xml version="1.0" encoding="utf-8"?>
<sst xmlns="http://schemas.openxmlformats.org/spreadsheetml/2006/main" count="2930" uniqueCount="654">
  <si>
    <t>Приложение № 4</t>
  </si>
  <si>
    <t>к решению Благовещенской</t>
  </si>
  <si>
    <t>городской Думы</t>
  </si>
  <si>
    <t>Наименование</t>
  </si>
  <si>
    <t>Код главы</t>
  </si>
  <si>
    <t>РПР</t>
  </si>
  <si>
    <t>ЦСР</t>
  </si>
  <si>
    <t>ВР</t>
  </si>
  <si>
    <t>Плановый период</t>
  </si>
  <si>
    <t>2027 год</t>
  </si>
  <si>
    <t>План  2026 год</t>
  </si>
  <si>
    <t>2028 год</t>
  </si>
  <si>
    <t>Благовещенская городская Дума</t>
  </si>
  <si>
    <t>Администрация города Благовещенска</t>
  </si>
  <si>
    <t>Финансовое управление администрации города Благовещенска</t>
  </si>
  <si>
    <t xml:space="preserve">Управление ЖКХ администрации города Благовещенска </t>
  </si>
  <si>
    <t>Управление образования администрации города Благовещенска</t>
  </si>
  <si>
    <t xml:space="preserve">Управление  культуры администрации города Благовещенска </t>
  </si>
  <si>
    <t>Комитет по управлению имуществом муниципального образования города Благовещенска</t>
  </si>
  <si>
    <t xml:space="preserve">Контрольно-счетная палата города Благовещенска </t>
  </si>
  <si>
    <t>012</t>
  </si>
  <si>
    <t/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</si>
  <si>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</si>
  <si>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</si>
  <si>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</si>
  <si>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</si>
  <si>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</si>
  <si>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</si>
  <si>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Комплексы процессных мероприятий</t>
  </si>
  <si>
    <t>01 3 00 00000</t>
  </si>
  <si>
    <t>01 3 02 00000</t>
  </si>
  <si>
    <t>01 3 02 00070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</si>
  <si>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</si>
  <si>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</si>
  <si>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</si>
  <si>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Обеспечение деятельности (оказание услуг, выполнение работ) муниципальных учреждений</t>
  </si>
  <si>
    <t>01 3 02 10590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</si>
  <si>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</si>
  <si>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03 0 00 00000</t>
  </si>
  <si>
    <t>03 3 00 00000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</si>
  <si>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</si>
  <si>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</si>
  <si>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</si>
  <si>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</si>
  <si>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</si>
  <si>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</si>
  <si>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</si>
  <si>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</si>
  <si>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</si>
  <si>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</si>
  <si>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03 3 04 10550</t>
  </si>
  <si>
    <t>Другие вопросы в области жилищно-коммунального хозяйства</t>
  </si>
  <si>
    <t>0505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</si>
  <si>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</si>
  <si>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</si>
  <si>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Социальная политика</t>
  </si>
  <si>
    <t>1000</t>
  </si>
  <si>
    <t>Социальное обеспечение населения</t>
  </si>
  <si>
    <t>1003</t>
  </si>
  <si>
    <t>Муниципальные проекты города Благовещенска</t>
  </si>
  <si>
    <t>01 2 00 00000</t>
  </si>
  <si>
    <t xml:space="preserve">Муниципальный проект города Благовещенск "Обеспечение жильем отдельных категорий граждан"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</si>
  <si>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</si>
  <si>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</si>
  <si>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</si>
  <si>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</si>
  <si>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Социальное обеспечение и иные выплаты населению</t>
  </si>
  <si>
    <t>Реализация мероприятий по обеспечению жильём молодых семей</t>
  </si>
  <si>
    <t>01 2 01 L4970</t>
  </si>
  <si>
    <t>Охрана семьи и детства</t>
  </si>
  <si>
    <t>1004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</si>
  <si>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</si>
  <si>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01 2 01 R0820</t>
  </si>
  <si>
    <t>Капитальные вложения в объекты государственной (муниципальной) собственности</t>
  </si>
  <si>
    <t>400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</si>
  <si>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</si>
  <si>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</si>
  <si>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</si>
  <si>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</si>
  <si>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200</t>
  </si>
  <si>
    <t>Ведомственная структура расходов городского бюджета  на 2026 год и плановый период 2027 и 2028 годов</t>
  </si>
  <si>
    <t>тыс. рублей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</si>
  <si>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</si>
  <si>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</si>
  <si>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</si>
  <si>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</t>
  </si>
  <si>
    <t>00 0 00 00070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</si>
  <si>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</si>
  <si>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0102</t>
  </si>
  <si>
    <t>0103</t>
  </si>
  <si>
    <t>0104</t>
  </si>
  <si>
    <t>0105</t>
  </si>
  <si>
    <t>0111</t>
  </si>
  <si>
    <t>0310</t>
  </si>
  <si>
    <t>0405</t>
  </si>
  <si>
    <t>0408</t>
  </si>
  <si>
    <t>0409</t>
  </si>
  <si>
    <t>0412</t>
  </si>
  <si>
    <t>0502</t>
  </si>
  <si>
    <t>0503</t>
  </si>
  <si>
    <t>0605</t>
  </si>
  <si>
    <t>0701</t>
  </si>
  <si>
    <t>0702</t>
  </si>
  <si>
    <t>0703</t>
  </si>
  <si>
    <t>0707</t>
  </si>
  <si>
    <t>0709</t>
  </si>
  <si>
    <t>0801</t>
  </si>
  <si>
    <t>0804</t>
  </si>
  <si>
    <t>1103</t>
  </si>
  <si>
    <t>Итого</t>
  </si>
  <si>
    <t>00 0 00 00000</t>
  </si>
  <si>
    <t>001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</si>
  <si>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</si>
  <si>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</si>
  <si>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00 0 00 00020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</si>
  <si>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</si>
  <si>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</si>
  <si>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</si>
  <si>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</si>
  <si>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</si>
  <si>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</si>
  <si>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Компенсация расходов, связанных с депутатской деятельностью</t>
  </si>
  <si>
    <t>00 0 00 00060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</si>
  <si>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</si>
  <si>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001 </t>
  </si>
  <si>
    <t>00 0 00 80100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</si>
  <si>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</si>
  <si>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</si>
  <si>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</si>
  <si>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</si>
  <si>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</si>
  <si>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города Благовещенска</t>
  </si>
  <si>
    <t>00 0 00 20010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</si>
  <si>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</si>
  <si>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</si>
  <si>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005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</si>
  <si>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</si>
  <si>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</si>
  <si>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</si>
  <si>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</si>
  <si>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</si>
  <si>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</si>
  <si>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</si>
  <si>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08 2 00 00000</t>
  </si>
  <si>
    <t>08 2 01 00000</t>
  </si>
  <si>
    <t>Развитие аппаратно-программного комплекса "Безопасный город"</t>
  </si>
  <si>
    <t>08 2 01 11590</t>
  </si>
  <si>
    <t>08 3 00 00000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</si>
  <si>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</si>
  <si>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08 3 01 00000</t>
  </si>
  <si>
    <t xml:space="preserve">Обеспечение функционирования АПК "Безопасный город" 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</si>
  <si>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</si>
  <si>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</si>
  <si>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</si>
  <si>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08 3 01 10590</t>
  </si>
  <si>
    <t>Национальная экономика</t>
  </si>
  <si>
    <t>0400</t>
  </si>
  <si>
    <t>Сельское хозяйство и рыболовство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</si>
  <si>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</si>
  <si>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</si>
  <si>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</si>
  <si>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</si>
  <si>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Дорожное хозяйство (дорожные фонды)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</si>
  <si>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</si>
  <si>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</si>
  <si>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</si>
  <si>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</si>
  <si>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</si>
  <si>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</si>
  <si>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</si>
  <si>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</si>
  <si>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</si>
  <si>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</si>
  <si>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</si>
  <si>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</si>
  <si>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</si>
  <si>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02 3 02 9Д003</t>
  </si>
  <si>
    <t>Предоставление субсидий бюджетным, автономным учреждениям и иным некоммерческим организациям</t>
  </si>
  <si>
    <t>Содержание и обслуживание средств регулирования дорожного движения</t>
  </si>
  <si>
    <t>02 3 02 9Д004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</si>
  <si>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</si>
  <si>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</si>
  <si>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</si>
  <si>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Устройство накопителей жидких бытовых отходов в неблагоустроенном жилищном
фонде</t>
  </si>
  <si>
    <t>03 2 02 10224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</si>
  <si>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</si>
  <si>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</si>
  <si>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</si>
  <si>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</si>
  <si>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 xml:space="preserve">Коммунальное хозяйство </t>
  </si>
  <si>
    <t>Муниципальный проект города Благовещенска "Развитие систем коммунальной инфраструктуры"</t>
  </si>
  <si>
    <t>03 2 01 00000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</si>
  <si>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</si>
  <si>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</si>
  <si>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</si>
  <si>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03 2 01 61056</t>
  </si>
  <si>
    <t>800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</si>
  <si>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("Серебряная миля")</t>
  </si>
  <si>
    <t>03 2 01 61057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</si>
  <si>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</si>
  <si>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6105Ж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</si>
  <si>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</si>
  <si>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</si>
  <si>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</si>
  <si>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</si>
  <si>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</si>
  <si>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</si>
  <si>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</si>
  <si>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3 01 9Т200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</si>
  <si>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</si>
  <si>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3 01 9Т700</t>
  </si>
  <si>
    <t>300</t>
  </si>
  <si>
    <t>Расходы, связанные с организацией единой теплоснабжающей организацией теплоснабжения в ценовых зонах теплоснабжения</t>
  </si>
  <si>
    <t>03 3 01 SТ600</t>
  </si>
  <si>
    <t>Субсидии юридическим лицам, предоставляющим населению услуги в отделениях бань</t>
  </si>
  <si>
    <t>03 3 02 60150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</si>
  <si>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</si>
  <si>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03 3 02 60360</t>
  </si>
  <si>
    <t xml:space="preserve">Благоустройство </t>
  </si>
  <si>
    <t>Организация погребения погибших (умерших) участников специальной военной операции</t>
  </si>
  <si>
    <t>00 0 00 70080</t>
  </si>
  <si>
    <t>600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</si>
  <si>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</si>
  <si>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</si>
  <si>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</si>
  <si>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</si>
  <si>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</si>
  <si>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Благоустройство "Военно-мемориального
участка на действующем кладбище 17 км Новотроицкое шоссе"</t>
  </si>
  <si>
    <t>11 2 01 10676</t>
  </si>
  <si>
    <t>Проведение технического контроля при проведении работ по благоустройству дворовых территорий</t>
  </si>
  <si>
    <t>11 2 01 10771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</si>
  <si>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</si>
  <si>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11 2 01 L5052</t>
  </si>
  <si>
    <t>Поддержка административного центра Амурской области</t>
  </si>
  <si>
    <t>11 2 01 S0560</t>
  </si>
  <si>
    <t>Благоустройство площадок для дрессировки и выгула собак</t>
  </si>
  <si>
    <t>11 2 01 10789</t>
  </si>
  <si>
    <t>11 3 00 00000</t>
  </si>
  <si>
    <t>11 3 01 00000</t>
  </si>
  <si>
    <t>Обеспечение мероприятий по сносу, демонтажу зданий, строений, сооружений</t>
  </si>
  <si>
    <t>11 3 01 10490</t>
  </si>
  <si>
    <t>Благоустройство дворовых территорий многоквартирных домов</t>
  </si>
  <si>
    <t>11 3 01 10770</t>
  </si>
  <si>
    <t>Обновление зеленой зоны города Благовещенска</t>
  </si>
  <si>
    <t>11 3 01 10800</t>
  </si>
  <si>
    <t>Озеленение территории города Благовещенска</t>
  </si>
  <si>
    <t>11 3 01 10801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</si>
  <si>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</si>
  <si>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</si>
  <si>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</si>
  <si>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</si>
  <si>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</si>
  <si>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</si>
  <si>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</si>
  <si>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</si>
  <si>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</si>
  <si>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</si>
  <si>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Акарицидная обработка общественных территорий</t>
  </si>
  <si>
    <t>11 3 01 10817</t>
  </si>
  <si>
    <t>Приобретение, установка и обслуживание биоакустической системы отпугивателей птиц</t>
  </si>
  <si>
    <t>11 3 01 10818</t>
  </si>
  <si>
    <t>11 3 01 10830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</si>
  <si>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</si>
  <si>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</si>
  <si>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</si>
  <si>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</si>
  <si>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</si>
  <si>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</si>
  <si>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Установка и демонтаж опор наружного освещения</t>
  </si>
  <si>
    <t>11 3 01 10905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</si>
  <si>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</si>
  <si>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</si>
  <si>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</si>
  <si>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</si>
  <si>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</si>
  <si>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</si>
  <si>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Охрана окружающей среды</t>
  </si>
  <si>
    <t>0600</t>
  </si>
  <si>
    <t>Другие вопросы в области охраны окружающей среды</t>
  </si>
  <si>
    <t>Уборка несанкционированных свалок</t>
  </si>
  <si>
    <t>11 3 01 10850</t>
  </si>
  <si>
    <t>008</t>
  </si>
  <si>
    <t>Образование</t>
  </si>
  <si>
    <t>0700</t>
  </si>
  <si>
    <t>Дополнительное образование детей</t>
  </si>
  <si>
    <t xml:space="preserve">Муниципальная программа "Развитие и сохранение культуры в городе Благовещенске" </t>
  </si>
  <si>
    <t>05 0 00 00000</t>
  </si>
  <si>
    <t>05 3 00 00000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</si>
  <si>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</si>
  <si>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05 3 01 00000</t>
  </si>
  <si>
    <t>05 3 01 10590</t>
  </si>
  <si>
    <t xml:space="preserve">Культура, кинематография </t>
  </si>
  <si>
    <t>0800</t>
  </si>
  <si>
    <t xml:space="preserve">Культура </t>
  </si>
  <si>
    <t>05 2 00 00000</t>
  </si>
  <si>
    <t xml:space="preserve">Муниципальный проект города Благовещенска "Развитие инфраструктуры сферы культуры в городе Благовещенске" </t>
  </si>
  <si>
    <t>05 2 03 00000</t>
  </si>
  <si>
    <t>05 2 03 97501</t>
  </si>
  <si>
    <t>Другие вопросы  в области культуры, кинематографии</t>
  </si>
  <si>
    <t>Муниципальный проект города Благовещенска "Поддержка творческих инициатив в сфере культуры и искусства"</t>
  </si>
  <si>
    <t>05 2 01 00000</t>
  </si>
  <si>
    <t>05 2 01 80020</t>
  </si>
  <si>
    <t>05 3 01 00070</t>
  </si>
  <si>
    <t>100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</si>
  <si>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</si>
  <si>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</si>
  <si>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</si>
  <si>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05 3 03 10620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</si>
  <si>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</si>
  <si>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</si>
  <si>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</si>
  <si>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007</t>
  </si>
  <si>
    <t>Дошкольное  образование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</si>
  <si>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</si>
  <si>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</si>
  <si>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</si>
  <si>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</si>
  <si>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</si>
  <si>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</si>
  <si>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</si>
  <si>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04 3 00 00000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</si>
  <si>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</si>
  <si>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</si>
  <si>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</si>
  <si>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</si>
  <si>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</si>
  <si>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</si>
  <si>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</si>
  <si>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</si>
  <si>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</si>
  <si>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</si>
  <si>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</si>
  <si>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</si>
  <si>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Муниципальные проекты</t>
  </si>
  <si>
    <t>04 1 00 00000</t>
  </si>
  <si>
    <t>Муниципальный проект "Все лучшее детям"</t>
  </si>
  <si>
    <t>04 1 Ю4 00000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</si>
  <si>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</si>
  <si>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5750П</t>
  </si>
  <si>
    <t>Муниципальный проект "Педагоги и наставники"</t>
  </si>
  <si>
    <t>04 1 Ю6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</si>
  <si>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</si>
  <si>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</si>
  <si>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</si>
  <si>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</si>
  <si>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</si>
  <si>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1 Ю6 53030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</si>
  <si>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</si>
  <si>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2 01 L3050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</si>
  <si>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</si>
  <si>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</si>
  <si>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</si>
  <si>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 3 01 R3040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</si>
  <si>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</si>
  <si>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</si>
  <si>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</si>
  <si>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</si>
  <si>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</si>
  <si>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</si>
  <si>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</si>
  <si>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</si>
  <si>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</si>
  <si>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</si>
  <si>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</si>
  <si>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</si>
  <si>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</si>
  <si>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</si>
  <si>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</si>
  <si>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04 3 01 89020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</si>
  <si>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</si>
  <si>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</si>
  <si>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</si>
  <si>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</si>
  <si>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</si>
  <si>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</si>
  <si>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</si>
  <si>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</si>
  <si>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</si>
  <si>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</si>
  <si>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</si>
  <si>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Финансовое обеспечение исполнения муниципального социального заказа на оказание муниципальных услуг в сфере образования</t>
  </si>
  <si>
    <t>04 3 01 10596</t>
  </si>
  <si>
    <t>04 3 01 10597</t>
  </si>
  <si>
    <t>Другие вопросы в области образования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</si>
  <si>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</si>
  <si>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</si>
  <si>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Комплекс процессных мероприятий "Система защиты прав детей и отдельных категорий граждан"</t>
  </si>
  <si>
    <t>04 3 02 00000</t>
  </si>
  <si>
    <t>04 3 02 10080</t>
  </si>
  <si>
    <t>04 3 02 10640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</si>
  <si>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</si>
  <si>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</si>
  <si>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</si>
  <si>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</si>
  <si>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</si>
  <si>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</si>
  <si>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</si>
  <si>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</si>
  <si>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</si>
  <si>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</si>
  <si>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</si>
  <si>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</si>
  <si>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</si>
  <si>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</si>
  <si>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Комплекс процессных мероприятий "Организация деятельности в сфере образования"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</si>
  <si>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</si>
  <si>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</si>
  <si>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</si>
  <si>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</si>
  <si>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</si>
  <si>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</si>
  <si>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</si>
  <si>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 xml:space="preserve">Физическая культура и спорт </t>
  </si>
  <si>
    <t>1100</t>
  </si>
  <si>
    <t>Массовый спорт</t>
  </si>
  <si>
    <t>1102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</si>
  <si>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</si>
  <si>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</si>
  <si>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</si>
  <si>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Муниципальный проект города Благовещенска "Развитие физической культуры и массового спорта в городе Благовещенске"</t>
  </si>
  <si>
    <t>06 2 05 00000</t>
  </si>
  <si>
    <t>Закупка и монтаж оборудования для создания "умных" спортивных площадок</t>
  </si>
  <si>
    <t>06 2 05 L7530</t>
  </si>
  <si>
    <t>Спорт высших достижений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</si>
  <si>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</si>
  <si>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</si>
  <si>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Глава муниципального образования</t>
  </si>
  <si>
    <t>00 0 00 00010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</si>
  <si>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</si>
  <si>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</si>
  <si>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</si>
  <si>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</si>
  <si>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</si>
  <si>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</si>
  <si>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</si>
  <si>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</si>
  <si>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</si>
  <si>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</si>
  <si>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</si>
  <si>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</si>
  <si>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</si>
  <si>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</si>
  <si>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</si>
  <si>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00 0 00 10590</t>
  </si>
  <si>
    <t>Расходы на исполнение судебных решений</t>
  </si>
  <si>
    <t>00 0 00 70021</t>
  </si>
  <si>
    <t xml:space="preserve">Мероприятия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</si>
  <si>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</si>
  <si>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</si>
  <si>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</si>
  <si>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Расходы на проведение общегородских конкурсов</t>
  </si>
  <si>
    <t>00 0 00 80160</t>
  </si>
  <si>
    <t xml:space="preserve">Молодежная политика  </t>
  </si>
  <si>
    <t>Муниципальная программа "Развитие потенциала молодежи города Благовещенска"</t>
  </si>
  <si>
    <t>07 0 00 00000</t>
  </si>
  <si>
    <t>07 2 00 00000</t>
  </si>
  <si>
    <t>Муниципальный проект города Благовещенска "Поддержка молодежных инициатив"</t>
  </si>
  <si>
    <t>07 2 01 00000</t>
  </si>
  <si>
    <t>07 2 01 80021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</si>
  <si>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</si>
  <si>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</si>
  <si>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</si>
  <si>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</si>
  <si>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</si>
  <si>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</si>
  <si>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</si>
  <si>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07 3 01 10590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</si>
  <si>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</si>
  <si>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</si>
  <si>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</si>
  <si>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</si>
  <si>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</si>
  <si>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</si>
  <si>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</si>
  <si>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</si>
  <si>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Физическая культура </t>
  </si>
  <si>
    <t>1101</t>
  </si>
  <si>
    <t>06 2 01 00000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</si>
  <si>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</si>
  <si>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</si>
  <si>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</si>
  <si>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</si>
  <si>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</si>
  <si>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</si>
  <si>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06 2 03 80021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</si>
  <si>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</si>
  <si>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</si>
  <si>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</si>
  <si>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</si>
  <si>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</si>
  <si>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</si>
  <si>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</si>
  <si>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</si>
  <si>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</si>
  <si>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</si>
  <si>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</si>
  <si>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</si>
  <si>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</si>
  <si>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00 0 00 80180</t>
  </si>
  <si>
    <t>Транспорт</t>
  </si>
  <si>
    <t>Муниципальный проект города Благовещенска "Развитие пассажирского транспорта в городе Благовещенске"</t>
  </si>
  <si>
    <t>02 2 02 00000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</si>
  <si>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</si>
  <si>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02 2 02 61051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</si>
  <si>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</si>
  <si>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</si>
  <si>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</si>
  <si>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</si>
  <si>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Диспетчеризация и осуществление мониторинга работы автомобильного транспорта по муниципальным маршрутам регулярных перевозок пассажиров города Благовещенска</t>
  </si>
  <si>
    <t>02 3 01 10762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</si>
  <si>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</si>
  <si>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</si>
  <si>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02 1 00 00000</t>
  </si>
  <si>
    <t>02 1 И8 00000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</si>
  <si>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</si>
  <si>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</si>
  <si>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</si>
  <si>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02 1 И8 9Д115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</si>
  <si>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</si>
  <si>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02 1 И8 9Д116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</si>
  <si>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</si>
  <si>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02 1 И8 9Д11В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</si>
  <si>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</si>
  <si>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</si>
  <si>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</si>
  <si>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</si>
  <si>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</si>
  <si>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02 1 И8 9Д11И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</si>
  <si>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</si>
  <si>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02 1 И8 9Д11К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</si>
  <si>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</si>
  <si>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</si>
  <si>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</si>
  <si>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02 1 И8 9Д11Н</t>
  </si>
  <si>
    <t>02 1 И8 9Д11П</t>
  </si>
  <si>
    <t>02 1 И8 9Д11Р</t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</si>
  <si>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</si>
  <si>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02 1 И8 9Д11С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</si>
  <si>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Театральная)</t>
  </si>
  <si>
    <t>02 1 И8 9Д11Т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</si>
  <si>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</si>
  <si>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02 1 И8 9Д11У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</si>
  <si>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</si>
  <si>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02 1 И8 9Д11Ф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</si>
  <si>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</si>
  <si>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9Д11Ц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</si>
  <si>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50 лет Октября до ул. Шевченко)</t>
  </si>
  <si>
    <t>02 1 И8 9Д11Ч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</si>
  <si>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Шевченко от ул. Зейская до ул. Амурская)</t>
  </si>
  <si>
    <t>02 1 И8 9Д11Ш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</si>
  <si>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</si>
  <si>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02 2 01 9Д001</t>
  </si>
  <si>
    <t>02 2 01 9Д006</t>
  </si>
  <si>
    <t>02 2 01 9Д007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</si>
  <si>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</si>
  <si>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</si>
  <si>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</si>
  <si>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</si>
  <si>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</si>
  <si>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</si>
  <si>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</si>
  <si>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</si>
  <si>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</si>
  <si>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</si>
  <si>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</si>
  <si>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</si>
  <si>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</si>
  <si>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</si>
  <si>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</si>
  <si>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</si>
  <si>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</si>
  <si>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</si>
  <si>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</si>
  <si>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</si>
  <si>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</si>
  <si>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</si>
  <si>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</si>
  <si>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</si>
  <si>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</si>
  <si>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</si>
  <si>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S0440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</si>
  <si>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</si>
  <si>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</si>
  <si>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</si>
  <si>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</si>
  <si>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Разработка проектно-сметной документации на выполнение капитального ремонта общего имущества МКД</t>
  </si>
  <si>
    <t>03 2 02 10222</t>
  </si>
  <si>
    <t>03 1 00 00000</t>
  </si>
  <si>
    <t>03 1 И3 00000</t>
  </si>
  <si>
    <t>Реализация мероприятий по модернизации коммунальной инфраструктуры</t>
  </si>
  <si>
    <t>03 1 И3 51540</t>
  </si>
  <si>
    <t>03 2 01 10719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</si>
  <si>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</si>
  <si>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03 2 01 61055</t>
  </si>
  <si>
    <t>03 2 01 S0661</t>
  </si>
  <si>
    <t>03 2 01 S0662</t>
  </si>
  <si>
    <t>03 2 01 S0663</t>
  </si>
  <si>
    <t>Расходы, направленные на модернизацию коммунальной инфраструктуры (прочие)</t>
  </si>
  <si>
    <t>03 2 01 S7401</t>
  </si>
  <si>
    <t>03 2 01 S7421</t>
  </si>
  <si>
    <t>03 2 01 S7422</t>
  </si>
  <si>
    <t>11 1 00 00000</t>
  </si>
  <si>
    <t>11 1 И4 00000</t>
  </si>
  <si>
    <t>Реализация программ формирования современной городской среды</t>
  </si>
  <si>
    <t>11 1 И4 55550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</si>
  <si>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</si>
  <si>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</si>
  <si>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</si>
  <si>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</si>
  <si>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</si>
  <si>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</si>
  <si>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06 2 05 10170</t>
  </si>
  <si>
    <t>Средства массовой  информации</t>
  </si>
  <si>
    <t>1200</t>
  </si>
  <si>
    <t>Телевидение и радиовещание</t>
  </si>
  <si>
    <t>1201</t>
  </si>
  <si>
    <t>06 2 01 40100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</si>
  <si>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 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</si>
  <si>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 Хмельницкого)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</si>
  <si>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Студенческая от ул. Загородная до ул. 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</si>
  <si>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 Пионерская)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</si>
  <si>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 Благовещенска</t>
  </si>
  <si>
    <t>00 0 00 00080</t>
  </si>
  <si>
    <t>Обеспечение функций исполнительно-распорядительного органа муниципального образования</t>
  </si>
  <si>
    <t>Создание и оснащение спортивных плоскостных сооружений</t>
  </si>
  <si>
    <t>Реализация культурных социально значимых проектов</t>
  </si>
  <si>
    <t>Реконструкция спортивных площадок и вспомогательных зданий и сооружений, размещенных на территории МУ СОК "Юность"</t>
  </si>
  <si>
    <t>Частичная оплата стоимости путевок в загородные детские стационарные оздоровительные лагеря и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</si>
  <si>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Субсидия на финансовое обеспечение уставной деятельности автономной некоммерческой организации "Агентство мониторинговых исследований города Благовещенска"</t>
  </si>
  <si>
    <t>Муниципальный проект "Региональная и местная дорожная сеть" (город Благовещенск)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</si>
  <si>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область"</t>
  </si>
  <si>
    <t>Муниципальный проект "Модернизация коммунальной инфраструктуры (город Благовещенск)"</t>
  </si>
  <si>
    <t>Подготовка проектной документации, содержащей материалы в форме информационной модели и инженерных изысканий, по объекту капитального строительства: "Тепловая сеть для обеспечения подключения дома-интерната и объектов капитального строительства территории комплексного развития 352 квартала г. Благовещенск"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</si>
  <si>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101 квартале г. Благовещенск, Амурская область")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</si>
  <si>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252 квартале г. Благовещенск, Амурская область")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</si>
  <si>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607 квартале г. Благовещенск, Амурская область")</t>
  </si>
  <si>
    <t>Расходы, направленные на модернизацию коммунальной инфраструктуры (Выполнение проектных и изыскательских работ по объекту "Закольцовка водопроводной сети для подключения территории "Лазурный берег")</t>
  </si>
  <si>
    <t>Расходы, направленные на модернизацию коммунальной инфраструктуры (Выполнение проектных и изыскательских работ по объекту "Реконструкция сетей водоотведения для подключения территории "Лазурный берег")</t>
  </si>
  <si>
    <t>Муниципальный проект "Формирование комфортной городской среды (город Благовещенск)"</t>
  </si>
  <si>
    <t>Муниципальный проект города Благовещенска "Развитие (модернизация) объектов спортивной инфраструктуры муниципальной собственности"</t>
  </si>
  <si>
    <t>Проведение общегородского конкурса "Фестиваль цветов "Город в цвете"</t>
  </si>
  <si>
    <t>Организация подвоза детей, обучающихся в муниципальных образовательных организациях, проживающих в отдаленных районах, а также на период капитального ремонта зданий муниципальных образовательных организациий</t>
  </si>
  <si>
    <t>Проведение мероприятий и реализация проектов на территории города Благовещенска некоммерческими организациями</t>
  </si>
  <si>
    <t>Обеспечение функций контрольного органа муниципального образования</t>
  </si>
  <si>
    <t>Реализация инфраструктурных проектов (мероприятий) в сфере культуры, одобренных президиумом (штабом) Правительственной комиссии по региональному развитию в Российской Федерации</t>
  </si>
  <si>
    <t>Обустройство и ремонт парковок</t>
  </si>
  <si>
    <t>Комплекс процессных мероприятий "Организация работ по благоустройству и санитарно-эпидемиологическому благополучию на территории города Благовещенска"</t>
  </si>
  <si>
    <t>Комплекс процессных мероприятий "Обеспечение мероприятий по энергоэффективности и исполнению обязательств по уплате взносов на капитальный ремонт"</t>
  </si>
  <si>
    <t>Финансовое обеспечение исполнения муниципального социального заказа на оказание муниципальных услуг в сфере образования в соответствии с социальным сертификатом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</si>
  <si>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управления и распоряжения имуществом и деятельности муниципальных учреждений"</t>
  </si>
  <si>
    <t>Комплекс процессных мероприятий «Обеспечение функций исполнительно-распорядительного органа муниципального образования города Благовещенска в сфере управления и распоряжения имуществом и деятельности муниципальных учреждений»</t>
  </si>
  <si>
    <r>
      <t xml:space="preserve">Муниципальный проект города Благовещенска "Профилактика преступлений и правонарушений </t>
    </r>
    <r>
      <rPr>
        <sz val="12"/>
        <color theme="1"/>
        <rFont val="Times New Roman"/>
        <family val="1"/>
        <charset val="204"/>
      </rPr>
      <t>на территории города Благовещенска"</t>
    </r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</si>
  <si>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</si>
  <si>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от 02.12.2025 № 20/118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</si>
</sst>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2" x14ac:knownFonts="1"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trike/>
      <sz val="12"/>
      <name val="Times New Roman"/>
      <family val="1"/>
      <charset val="204"/>
    </font>
    <font>
      <sz val="11"/>
      <name val="Aptos Narrow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8" fillId="0" borderId="0"/>
    <xf numFmtId="0" fontId="3" fillId="0" borderId="0"/>
  </cellStyleXfs>
  <cellXfs count="68">
    <xf numFmtId="0" fontId="0" fillId="0" borderId="0" xfId="0"/>
    <xf numFmtId="0" fontId="0" fillId="0" borderId="0" xfId="0" applyProtection="1">
      <protection locked="0"/>
    </xf>
    <xf numFmtId="0" fontId="0" fillId="2" borderId="0" xfId="0" applyFill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0" fontId="6" fillId="0" borderId="0" xfId="1" applyFont="1" applyAlignment="1">
      <alignment horizontal="right" vertical="top"/>
    </xf>
    <xf numFmtId="0" fontId="4" fillId="0" borderId="0" xfId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1" fontId="4" fillId="0" borderId="0" xfId="2" applyNumberFormat="1" applyFont="1" applyAlignment="1">
      <alignment horizontal="left" vertical="top" wrapText="1"/>
    </xf>
    <xf numFmtId="49" fontId="4" fillId="0" borderId="0" xfId="1" applyNumberFormat="1" applyFont="1" applyAlignment="1">
      <alignment horizontal="center" vertical="top"/>
    </xf>
    <xf numFmtId="49" fontId="2" fillId="0" borderId="0" xfId="2" applyNumberFormat="1" applyFont="1" applyAlignment="1">
      <alignment horizontal="center" vertical="top"/>
    </xf>
    <xf numFmtId="49" fontId="4" fillId="0" borderId="0" xfId="2" applyNumberFormat="1" applyFont="1" applyAlignment="1">
      <alignment horizontal="center" vertical="top"/>
    </xf>
    <xf numFmtId="0" fontId="2" fillId="0" borderId="0" xfId="2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1" fontId="2" fillId="0" borderId="0" xfId="2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164" fontId="2" fillId="0" borderId="0" xfId="1" applyNumberFormat="1" applyFont="1" applyAlignment="1">
      <alignment horizontal="right" vertical="top"/>
    </xf>
    <xf numFmtId="0" fontId="2" fillId="0" borderId="0" xfId="2" applyFont="1" applyAlignment="1">
      <alignment horizontal="left" vertical="top" wrapText="1"/>
    </xf>
    <xf numFmtId="1" fontId="4" fillId="0" borderId="0" xfId="2" applyNumberFormat="1" applyFont="1" applyAlignment="1">
      <alignment vertical="top" wrapText="1"/>
    </xf>
    <xf numFmtId="1" fontId="2" fillId="0" borderId="0" xfId="2" applyNumberFormat="1" applyFont="1" applyAlignment="1">
      <alignment vertical="top" wrapText="1"/>
    </xf>
    <xf numFmtId="164" fontId="6" fillId="0" borderId="0" xfId="1" applyNumberFormat="1" applyFont="1" applyAlignment="1">
      <alignment horizontal="right" vertical="top"/>
    </xf>
    <xf numFmtId="0" fontId="2" fillId="0" borderId="0" xfId="2" applyFont="1" applyAlignment="1">
      <alignment vertical="top" wrapText="1"/>
    </xf>
    <xf numFmtId="1" fontId="2" fillId="0" borderId="0" xfId="6" applyNumberFormat="1" applyFont="1" applyAlignment="1">
      <alignment horizontal="left" vertical="top" wrapText="1"/>
    </xf>
    <xf numFmtId="0" fontId="2" fillId="0" borderId="0" xfId="6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1" fontId="2" fillId="0" borderId="0" xfId="2" applyNumberFormat="1" applyFont="1" applyAlignment="1">
      <alignment horizontal="center" vertical="top" wrapText="1"/>
    </xf>
    <xf numFmtId="1" fontId="2" fillId="0" borderId="0" xfId="2" applyNumberFormat="1" applyFont="1" applyAlignment="1" applyProtection="1">
      <alignment vertical="top" wrapText="1"/>
      <protection locked="0"/>
    </xf>
    <xf numFmtId="49" fontId="2" fillId="0" borderId="0" xfId="2" applyNumberFormat="1" applyFont="1" applyAlignment="1" applyProtection="1">
      <alignment horizontal="center" vertical="top"/>
      <protection locked="0"/>
    </xf>
    <xf numFmtId="164" fontId="2" fillId="0" borderId="0" xfId="0" applyNumberFormat="1" applyFont="1" applyAlignment="1" applyProtection="1">
      <alignment horizontal="right" vertical="top"/>
      <protection locked="0"/>
    </xf>
    <xf numFmtId="164" fontId="6" fillId="0" borderId="0" xfId="1" applyNumberFormat="1" applyFont="1" applyAlignment="1" applyProtection="1">
      <alignment horizontal="right" vertical="top"/>
      <protection locked="0"/>
    </xf>
    <xf numFmtId="1" fontId="2" fillId="0" borderId="0" xfId="3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3" applyFont="1" applyAlignment="1">
      <alignment horizontal="left" vertical="top" wrapText="1"/>
    </xf>
    <xf numFmtId="1" fontId="2" fillId="0" borderId="0" xfId="3" applyNumberFormat="1" applyFont="1" applyAlignment="1">
      <alignment vertical="top" wrapText="1"/>
    </xf>
    <xf numFmtId="0" fontId="2" fillId="0" borderId="0" xfId="3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164" fontId="4" fillId="0" borderId="0" xfId="4" applyNumberFormat="1" applyFont="1" applyAlignment="1">
      <alignment horizontal="right" vertical="top"/>
    </xf>
    <xf numFmtId="164" fontId="2" fillId="0" borderId="0" xfId="2" applyNumberFormat="1" applyFont="1" applyAlignment="1">
      <alignment horizontal="right" vertical="top"/>
    </xf>
    <xf numFmtId="1" fontId="2" fillId="0" borderId="0" xfId="5" applyNumberFormat="1" applyFont="1" applyAlignment="1">
      <alignment horizontal="left" vertical="top" wrapText="1"/>
    </xf>
    <xf numFmtId="165" fontId="2" fillId="0" borderId="0" xfId="2" applyNumberFormat="1" applyFont="1" applyAlignment="1">
      <alignment horizontal="left" vertical="top" wrapText="1"/>
    </xf>
    <xf numFmtId="0" fontId="2" fillId="0" borderId="0" xfId="4" applyFont="1" applyAlignment="1">
      <alignment horizontal="left" vertical="top" wrapText="1"/>
    </xf>
    <xf numFmtId="1" fontId="2" fillId="0" borderId="0" xfId="0" applyNumberFormat="1" applyFont="1" applyAlignment="1">
      <alignment horizontal="left" vertical="top" wrapText="1"/>
    </xf>
    <xf numFmtId="164" fontId="4" fillId="0" borderId="0" xfId="1" applyNumberFormat="1" applyFont="1" applyAlignment="1">
      <alignment horizontal="right" vertical="top"/>
    </xf>
    <xf numFmtId="164" fontId="4" fillId="0" borderId="0" xfId="2" applyNumberFormat="1" applyFont="1" applyAlignment="1">
      <alignment horizontal="right" vertical="top"/>
    </xf>
    <xf numFmtId="0" fontId="11" fillId="0" borderId="0" xfId="0" applyFont="1" applyAlignment="1">
      <alignment wrapText="1"/>
    </xf>
    <xf numFmtId="49" fontId="2" fillId="0" borderId="0" xfId="3" applyNumberFormat="1" applyFont="1" applyAlignment="1">
      <alignment horizontal="center" vertical="top"/>
    </xf>
    <xf numFmtId="164" fontId="2" fillId="0" borderId="0" xfId="4" applyNumberFormat="1" applyFont="1" applyAlignment="1">
      <alignment horizontal="center" vertical="top"/>
    </xf>
    <xf numFmtId="0" fontId="2" fillId="0" borderId="0" xfId="2" applyFont="1" applyAlignment="1" applyProtection="1">
      <alignment horizontal="left" vertical="top" wrapText="1"/>
      <protection locked="0"/>
    </xf>
    <xf numFmtId="0" fontId="2" fillId="0" borderId="0" xfId="2" applyFont="1" applyAlignment="1" applyProtection="1">
      <alignment horizontal="center" vertical="top"/>
      <protection locked="0"/>
    </xf>
    <xf numFmtId="0" fontId="4" fillId="0" borderId="0" xfId="1" applyFont="1" applyAlignment="1">
      <alignment vertical="top"/>
    </xf>
    <xf numFmtId="164" fontId="7" fillId="0" borderId="0" xfId="2" applyNumberFormat="1" applyFont="1" applyAlignment="1">
      <alignment horizontal="right" vertical="top"/>
    </xf>
    <xf numFmtId="0" fontId="11" fillId="0" borderId="0" xfId="2" applyFont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49" fontId="6" fillId="0" borderId="2" xfId="2" applyNumberFormat="1" applyFont="1" applyBorder="1" applyAlignment="1">
      <alignment horizontal="center" vertical="top" wrapText="1"/>
    </xf>
    <xf numFmtId="49" fontId="6" fillId="0" borderId="3" xfId="2" applyNumberFormat="1" applyFont="1" applyBorder="1" applyAlignment="1">
      <alignment horizontal="center" vertical="top" wrapText="1"/>
    </xf>
    <xf numFmtId="1" fontId="2" fillId="0" borderId="1" xfId="2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49" fontId="2" fillId="0" borderId="1" xfId="2" applyNumberFormat="1" applyFont="1" applyBorder="1" applyAlignment="1">
      <alignment horizontal="center" vertical="top" wrapText="1"/>
    </xf>
    <xf numFmtId="49" fontId="6" fillId="0" borderId="1" xfId="2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 vertical="top"/>
    </xf>
  </cellXfs>
  <cellStyles count="7">
    <cellStyle name="Обычный" xfId="0" builtinId="0"/>
    <cellStyle name="Обычный 2" xfId="5" xr:uid="{2A0C160E-72D5-4E45-BD68-7B89AE371B49}"/>
    <cellStyle name="Обычный 3" xfId="2" xr:uid="{2738DC30-92E7-469B-AD39-4EB2F65752CB}"/>
    <cellStyle name="Обычный 3 2" xfId="6" xr:uid="{98721952-7067-4C40-A491-F4801F6F446C}"/>
    <cellStyle name="Обычный 4 2" xfId="1" xr:uid="{9218BA6D-D69B-4F97-B5A4-E896238C1671}"/>
    <cellStyle name="Обычный 5" xfId="3" xr:uid="{B2408FC8-F73B-4CE4-815F-C2707519AF5F}"/>
    <cellStyle name="Обычный 6" xfId="4" xr:uid="{9C87E4A1-4F2F-42E6-971E-DB33B59D7F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DCAED-C596-4001-B782-91BF3A9E0468}">
  <sheetPr>
    <outlinePr summaryBelow="0"/>
  </sheetPr>
  <dimension ref="A1:BI738"/>
  <sheetViews>
    <sheetView tabSelected="1" zoomScale="80" zoomScaleNormal="80" workbookViewId="0">
      <selection activeCell="H4" sqref="H4"/>
    </sheetView>
  </sheetViews>
  <sheetFormatPr defaultRowHeight="15" outlineLevelRow="1" x14ac:dyDescent="0.25"/>
  <cols>
    <col min="1" max="1" width="40.140625" style="3" customWidth="1"/>
    <col min="2" max="2" width="7.140625" style="3" customWidth="1"/>
    <col min="3" max="3" width="8.5703125" style="3" customWidth="1"/>
    <col min="4" max="4" width="16" style="3" customWidth="1"/>
    <col min="5" max="5" width="5.7109375" style="3" customWidth="1"/>
    <col min="6" max="6" width="13" style="4" customWidth="1"/>
    <col min="7" max="7" width="12.85546875" style="4" customWidth="1"/>
    <col min="8" max="8" width="13.85546875" style="4" customWidth="1"/>
  </cols>
  <sheetData>
    <row r="1" spans="1:8" x14ac:dyDescent="0.25">
      <c r="H1" s="5" t="s">
        <v>0</v>
      </c>
    </row>
    <row r="2" spans="1:8" x14ac:dyDescent="0.25">
      <c r="H2" s="5" t="s">
        <v>1</v>
      </c>
    </row>
    <row r="3" spans="1:8" x14ac:dyDescent="0.25">
      <c r="H3" s="5" t="s">
        <v>2</v>
      </c>
    </row>
    <row r="4" spans="1:8" x14ac:dyDescent="0.25">
      <c r="G4" s="5"/>
      <c r="H4" s="67" t="s">
        <v>653</v>
      </c>
    </row>
    <row r="6" spans="1:8" ht="15.75" x14ac:dyDescent="0.25">
      <c r="A6" s="58" t="s">
        <v>80</v>
      </c>
      <c r="B6" s="58"/>
      <c r="C6" s="58"/>
      <c r="D6" s="58"/>
      <c r="E6" s="58"/>
      <c r="F6" s="58"/>
      <c r="G6" s="58"/>
      <c r="H6" s="58"/>
    </row>
    <row r="7" spans="1:8" ht="15.75" x14ac:dyDescent="0.25">
      <c r="A7" s="6"/>
      <c r="B7" s="6"/>
      <c r="C7" s="6"/>
      <c r="D7" s="7"/>
      <c r="E7" s="7"/>
      <c r="F7" s="8"/>
      <c r="G7" s="8"/>
    </row>
    <row r="8" spans="1:8" ht="15.75" x14ac:dyDescent="0.25">
      <c r="A8" s="6"/>
      <c r="B8" s="6"/>
      <c r="C8" s="6"/>
      <c r="D8" s="7"/>
      <c r="E8" s="7"/>
      <c r="F8" s="8"/>
      <c r="G8" s="8"/>
      <c r="H8" s="5" t="s">
        <v>81</v>
      </c>
    </row>
    <row r="9" spans="1:8" ht="15.75" x14ac:dyDescent="0.25">
      <c r="A9" s="61" t="s">
        <v>3</v>
      </c>
      <c r="B9" s="62" t="s">
        <v>4</v>
      </c>
      <c r="C9" s="63" t="s">
        <v>5</v>
      </c>
      <c r="D9" s="64" t="s">
        <v>6</v>
      </c>
      <c r="E9" s="59" t="s">
        <v>7</v>
      </c>
      <c r="F9" s="65" t="s">
        <v>10</v>
      </c>
      <c r="G9" s="57" t="s">
        <v>8</v>
      </c>
      <c r="H9" s="57"/>
    </row>
    <row r="10" spans="1:8" ht="15.75" x14ac:dyDescent="0.25">
      <c r="A10" s="61"/>
      <c r="B10" s="62"/>
      <c r="C10" s="63"/>
      <c r="D10" s="64"/>
      <c r="E10" s="60"/>
      <c r="F10" s="66"/>
      <c r="G10" s="9" t="s">
        <v>9</v>
      </c>
      <c r="H10" s="9" t="s">
        <v>11</v>
      </c>
    </row>
    <row r="11" spans="1:8" ht="15.75" x14ac:dyDescent="0.25">
      <c r="A11" s="10" t="s">
        <v>12</v>
      </c>
      <c r="B11" s="11" t="s">
        <v>111</v>
      </c>
      <c r="C11" s="12"/>
      <c r="D11" s="13"/>
      <c r="E11" s="14"/>
      <c r="F11" s="15">
        <f>F12</f>
        <v>55042.299999999996</v>
      </c>
      <c r="G11" s="15">
        <f t="shared" ref="G11:H11" si="0">G12</f>
        <v>56986.799999999996</v>
      </c>
      <c r="H11" s="15">
        <f t="shared" si="0"/>
        <v>58734.400000000001</v>
      </c>
    </row>
    <row r="12" spans="1:8" ht="15.75" outlineLevel="1" x14ac:dyDescent="0.25">
      <c r="A12" s="16" t="s">
        <v>22</v>
      </c>
      <c r="B12" s="17" t="s">
        <v>111</v>
      </c>
      <c r="C12" s="12" t="s">
        <v>23</v>
      </c>
      <c r="D12" s="12"/>
      <c r="E12" s="14"/>
      <c r="F12" s="18">
        <f>F13+F26</f>
        <v>55042.299999999996</v>
      </c>
      <c r="G12" s="18">
        <f t="shared" ref="G12:H12" si="1">G13+G26</f>
        <v>56986.799999999996</v>
      </c>
      <c r="H12" s="18">
        <f t="shared" si="1"/>
        <v>58734.400000000001</v>
      </c>
    </row>
    <row r="13" spans="1:8" ht="78.75" outlineLevel="1" x14ac:dyDescent="0.25">
      <c r="A13" s="16" t="s">
        <v>112</v>
      </c>
      <c r="B13" s="17" t="s">
        <v>111</v>
      </c>
      <c r="C13" s="12" t="s">
        <v>89</v>
      </c>
      <c r="D13" s="12"/>
      <c r="E13" s="14"/>
      <c r="F13" s="18">
        <f t="shared" ref="F13:H13" si="2">F14</f>
        <v>54180.2</v>
      </c>
      <c r="G13" s="18">
        <f t="shared" si="2"/>
        <v>56124.7</v>
      </c>
      <c r="H13" s="18">
        <f t="shared" si="2"/>
        <v>57872.3</v>
      </c>
    </row>
    <row r="14" spans="1:8" ht="15.75" outlineLevel="1" x14ac:dyDescent="0.25">
      <c r="A14" s="16" t="s">
        <v>85</v>
      </c>
      <c r="B14" s="17" t="s">
        <v>111</v>
      </c>
      <c r="C14" s="12" t="s">
        <v>89</v>
      </c>
      <c r="D14" s="12" t="s">
        <v>110</v>
      </c>
      <c r="E14" s="14"/>
      <c r="F14" s="18">
        <f>F15+F17+F19+F21+F24</f>
        <v>54180.2</v>
      </c>
      <c r="G14" s="18">
        <f t="shared" ref="G14:H14" si="3">G15+G17+G19+G21+G24</f>
        <v>56124.7</v>
      </c>
      <c r="H14" s="18">
        <f t="shared" si="3"/>
        <v>57872.3</v>
      </c>
    </row>
    <row r="15" spans="1:8" ht="31.5" outlineLevel="1" x14ac:dyDescent="0.25">
      <c r="A15" s="16" t="s">
        <v>113</v>
      </c>
      <c r="B15" s="17" t="s">
        <v>111</v>
      </c>
      <c r="C15" s="12" t="s">
        <v>89</v>
      </c>
      <c r="D15" s="12" t="s">
        <v>114</v>
      </c>
      <c r="E15" s="14"/>
      <c r="F15" s="18">
        <f t="shared" ref="F15:H15" si="4">F16</f>
        <v>4115.3999999999996</v>
      </c>
      <c r="G15" s="18">
        <f t="shared" si="4"/>
        <v>4329.8</v>
      </c>
      <c r="H15" s="18">
        <f t="shared" si="4"/>
        <v>4511</v>
      </c>
    </row>
    <row r="16" spans="1:8" ht="110.25" outlineLevel="1" x14ac:dyDescent="0.25">
      <c r="A16" s="16" t="s">
        <v>87</v>
      </c>
      <c r="B16" s="17" t="s">
        <v>111</v>
      </c>
      <c r="C16" s="12" t="s">
        <v>89</v>
      </c>
      <c r="D16" s="12" t="s">
        <v>114</v>
      </c>
      <c r="E16" s="14">
        <v>100</v>
      </c>
      <c r="F16" s="18">
        <v>4115.3999999999996</v>
      </c>
      <c r="G16" s="19">
        <v>4329.8</v>
      </c>
      <c r="H16" s="19">
        <v>4511</v>
      </c>
    </row>
    <row r="17" spans="1:8" ht="47.25" outlineLevel="1" x14ac:dyDescent="0.25">
      <c r="A17" s="16" t="s">
        <v>115</v>
      </c>
      <c r="B17" s="17" t="s">
        <v>111</v>
      </c>
      <c r="C17" s="12" t="s">
        <v>89</v>
      </c>
      <c r="D17" s="12" t="s">
        <v>116</v>
      </c>
      <c r="E17" s="14"/>
      <c r="F17" s="18">
        <f t="shared" ref="F17:H17" si="5">F18</f>
        <v>3358.1</v>
      </c>
      <c r="G17" s="18">
        <f t="shared" si="5"/>
        <v>3533.2</v>
      </c>
      <c r="H17" s="18">
        <f t="shared" si="5"/>
        <v>3681</v>
      </c>
    </row>
    <row r="18" spans="1:8" ht="110.25" outlineLevel="1" x14ac:dyDescent="0.25">
      <c r="A18" s="16" t="s">
        <v>87</v>
      </c>
      <c r="B18" s="17" t="s">
        <v>111</v>
      </c>
      <c r="C18" s="12" t="s">
        <v>89</v>
      </c>
      <c r="D18" s="12" t="s">
        <v>116</v>
      </c>
      <c r="E18" s="14">
        <v>100</v>
      </c>
      <c r="F18" s="18">
        <v>3358.1</v>
      </c>
      <c r="G18" s="18">
        <v>3533.2</v>
      </c>
      <c r="H18" s="19">
        <v>3681</v>
      </c>
    </row>
    <row r="19" spans="1:8" ht="31.5" outlineLevel="1" x14ac:dyDescent="0.25">
      <c r="A19" s="16" t="s">
        <v>117</v>
      </c>
      <c r="B19" s="17" t="s">
        <v>111</v>
      </c>
      <c r="C19" s="12" t="s">
        <v>89</v>
      </c>
      <c r="D19" s="12" t="s">
        <v>118</v>
      </c>
      <c r="E19" s="14"/>
      <c r="F19" s="18">
        <f t="shared" ref="F19:H19" si="6">F20</f>
        <v>3122.1</v>
      </c>
      <c r="G19" s="18">
        <f t="shared" si="6"/>
        <v>3284.8</v>
      </c>
      <c r="H19" s="18">
        <f t="shared" si="6"/>
        <v>3422.3</v>
      </c>
    </row>
    <row r="20" spans="1:8" ht="110.25" outlineLevel="1" x14ac:dyDescent="0.25">
      <c r="A20" s="16" t="s">
        <v>87</v>
      </c>
      <c r="B20" s="17" t="s">
        <v>111</v>
      </c>
      <c r="C20" s="12" t="s">
        <v>89</v>
      </c>
      <c r="D20" s="12" t="s">
        <v>118</v>
      </c>
      <c r="E20" s="14">
        <v>100</v>
      </c>
      <c r="F20" s="18">
        <v>3122.1</v>
      </c>
      <c r="G20" s="19">
        <v>3284.8</v>
      </c>
      <c r="H20" s="19">
        <v>3422.3</v>
      </c>
    </row>
    <row r="21" spans="1:8" ht="31.5" outlineLevel="1" x14ac:dyDescent="0.25">
      <c r="A21" s="20" t="s">
        <v>119</v>
      </c>
      <c r="B21" s="17" t="s">
        <v>111</v>
      </c>
      <c r="C21" s="12" t="s">
        <v>89</v>
      </c>
      <c r="D21" s="12" t="s">
        <v>120</v>
      </c>
      <c r="E21" s="14"/>
      <c r="F21" s="18">
        <f t="shared" ref="F21:H21" si="7">F22+F23</f>
        <v>31279.1</v>
      </c>
      <c r="G21" s="18">
        <f t="shared" si="7"/>
        <v>32671.4</v>
      </c>
      <c r="H21" s="18">
        <f t="shared" si="7"/>
        <v>33952.5</v>
      </c>
    </row>
    <row r="22" spans="1:8" ht="110.25" outlineLevel="1" x14ac:dyDescent="0.25">
      <c r="A22" s="16" t="s">
        <v>87</v>
      </c>
      <c r="B22" s="17" t="s">
        <v>111</v>
      </c>
      <c r="C22" s="12" t="s">
        <v>89</v>
      </c>
      <c r="D22" s="12" t="s">
        <v>120</v>
      </c>
      <c r="E22" s="14">
        <v>100</v>
      </c>
      <c r="F22" s="18">
        <v>29153.3</v>
      </c>
      <c r="G22" s="19">
        <v>30669.4</v>
      </c>
      <c r="H22" s="19">
        <v>31950.5</v>
      </c>
    </row>
    <row r="23" spans="1:8" ht="47.25" outlineLevel="1" x14ac:dyDescent="0.25">
      <c r="A23" s="16" t="s">
        <v>33</v>
      </c>
      <c r="B23" s="17" t="s">
        <v>111</v>
      </c>
      <c r="C23" s="12" t="s">
        <v>89</v>
      </c>
      <c r="D23" s="12" t="s">
        <v>120</v>
      </c>
      <c r="E23" s="14">
        <v>200</v>
      </c>
      <c r="F23" s="18">
        <v>2125.8000000000002</v>
      </c>
      <c r="G23" s="19">
        <v>2002</v>
      </c>
      <c r="H23" s="19">
        <v>2002</v>
      </c>
    </row>
    <row r="24" spans="1:8" ht="31.5" outlineLevel="1" x14ac:dyDescent="0.25">
      <c r="A24" s="16" t="s">
        <v>121</v>
      </c>
      <c r="B24" s="17" t="s">
        <v>111</v>
      </c>
      <c r="C24" s="12" t="s">
        <v>89</v>
      </c>
      <c r="D24" s="12" t="s">
        <v>122</v>
      </c>
      <c r="E24" s="14"/>
      <c r="F24" s="18">
        <f t="shared" ref="F24:H24" si="8">F25</f>
        <v>12305.5</v>
      </c>
      <c r="G24" s="18">
        <f t="shared" si="8"/>
        <v>12305.5</v>
      </c>
      <c r="H24" s="18">
        <f t="shared" si="8"/>
        <v>12305.5</v>
      </c>
    </row>
    <row r="25" spans="1:8" ht="100.5" customHeight="1" outlineLevel="1" x14ac:dyDescent="0.25">
      <c r="A25" s="16" t="s">
        <v>87</v>
      </c>
      <c r="B25" s="17" t="s">
        <v>111</v>
      </c>
      <c r="C25" s="12" t="s">
        <v>89</v>
      </c>
      <c r="D25" s="12" t="s">
        <v>122</v>
      </c>
      <c r="E25" s="14">
        <v>100</v>
      </c>
      <c r="F25" s="18">
        <v>12305.5</v>
      </c>
      <c r="G25" s="19">
        <v>12305.5</v>
      </c>
      <c r="H25" s="19">
        <v>12305.5</v>
      </c>
    </row>
    <row r="26" spans="1:8" ht="15.75" outlineLevel="1" x14ac:dyDescent="0.25">
      <c r="A26" s="16" t="s">
        <v>24</v>
      </c>
      <c r="B26" s="17" t="s">
        <v>111</v>
      </c>
      <c r="C26" s="12" t="s">
        <v>25</v>
      </c>
      <c r="D26" s="12"/>
      <c r="E26" s="14"/>
      <c r="F26" s="18">
        <f>F27</f>
        <v>862.1</v>
      </c>
      <c r="G26" s="18">
        <f t="shared" ref="G26:H26" si="9">G27</f>
        <v>862.1</v>
      </c>
      <c r="H26" s="18">
        <f t="shared" si="9"/>
        <v>862.1</v>
      </c>
    </row>
    <row r="27" spans="1:8" ht="15.75" outlineLevel="1" x14ac:dyDescent="0.25">
      <c r="A27" s="16" t="s">
        <v>85</v>
      </c>
      <c r="B27" s="17" t="s">
        <v>111</v>
      </c>
      <c r="C27" s="12" t="s">
        <v>25</v>
      </c>
      <c r="D27" s="12" t="s">
        <v>110</v>
      </c>
      <c r="E27" s="14"/>
      <c r="F27" s="18">
        <f t="shared" ref="F27:H27" si="10">F28+F30</f>
        <v>862.1</v>
      </c>
      <c r="G27" s="18">
        <f t="shared" si="10"/>
        <v>862.1</v>
      </c>
      <c r="H27" s="18">
        <f t="shared" si="10"/>
        <v>862.1</v>
      </c>
    </row>
    <row r="28" spans="1:8" ht="60" customHeight="1" outlineLevel="1" x14ac:dyDescent="0.25">
      <c r="A28" s="20" t="s">
        <v>123</v>
      </c>
      <c r="B28" s="17" t="s">
        <v>124</v>
      </c>
      <c r="C28" s="12" t="s">
        <v>25</v>
      </c>
      <c r="D28" s="12" t="s">
        <v>125</v>
      </c>
      <c r="E28" s="14"/>
      <c r="F28" s="18">
        <f t="shared" ref="F28:H28" si="11">F29</f>
        <v>287.39999999999998</v>
      </c>
      <c r="G28" s="18">
        <f t="shared" si="11"/>
        <v>287.39999999999998</v>
      </c>
      <c r="H28" s="18">
        <f t="shared" si="11"/>
        <v>287.39999999999998</v>
      </c>
    </row>
    <row r="29" spans="1:8" ht="31.5" outlineLevel="1" x14ac:dyDescent="0.25">
      <c r="A29" s="16" t="s">
        <v>66</v>
      </c>
      <c r="B29" s="17" t="s">
        <v>111</v>
      </c>
      <c r="C29" s="12" t="s">
        <v>25</v>
      </c>
      <c r="D29" s="12" t="s">
        <v>125</v>
      </c>
      <c r="E29" s="14">
        <v>300</v>
      </c>
      <c r="F29" s="18">
        <v>287.39999999999998</v>
      </c>
      <c r="G29" s="19">
        <v>287.39999999999998</v>
      </c>
      <c r="H29" s="19">
        <v>287.39999999999998</v>
      </c>
    </row>
    <row r="30" spans="1:8" ht="63" outlineLevel="1" x14ac:dyDescent="0.25">
      <c r="A30" s="16" t="s">
        <v>126</v>
      </c>
      <c r="B30" s="17" t="s">
        <v>111</v>
      </c>
      <c r="C30" s="12" t="s">
        <v>25</v>
      </c>
      <c r="D30" s="12" t="s">
        <v>127</v>
      </c>
      <c r="E30" s="14"/>
      <c r="F30" s="18">
        <f t="shared" ref="F30:H30" si="12">F31</f>
        <v>574.70000000000005</v>
      </c>
      <c r="G30" s="18">
        <f t="shared" si="12"/>
        <v>574.70000000000005</v>
      </c>
      <c r="H30" s="18">
        <f t="shared" si="12"/>
        <v>574.70000000000005</v>
      </c>
    </row>
    <row r="31" spans="1:8" ht="31.5" outlineLevel="1" x14ac:dyDescent="0.25">
      <c r="A31" s="16" t="s">
        <v>66</v>
      </c>
      <c r="B31" s="17" t="s">
        <v>111</v>
      </c>
      <c r="C31" s="12" t="s">
        <v>25</v>
      </c>
      <c r="D31" s="12" t="s">
        <v>127</v>
      </c>
      <c r="E31" s="14">
        <v>300</v>
      </c>
      <c r="F31" s="18">
        <v>574.70000000000005</v>
      </c>
      <c r="G31" s="19">
        <v>574.70000000000005</v>
      </c>
      <c r="H31" s="19">
        <v>574.70000000000005</v>
      </c>
    </row>
    <row r="32" spans="1:8" ht="31.5" x14ac:dyDescent="0.25">
      <c r="A32" s="21" t="s">
        <v>13</v>
      </c>
      <c r="B32" s="13" t="s">
        <v>424</v>
      </c>
      <c r="C32" s="13" t="s">
        <v>21</v>
      </c>
      <c r="D32" s="13"/>
      <c r="E32" s="13"/>
      <c r="F32" s="15">
        <f>F33+F222+F237+F254+F294+F81+F174+F289</f>
        <v>5502532.1000000006</v>
      </c>
      <c r="G32" s="15">
        <f>G33+G222+G237+G254+G294+G81+G174+G289</f>
        <v>3091684.0999999996</v>
      </c>
      <c r="H32" s="15">
        <f>H33+H222+H237+H254+H294+H81+H174+H289</f>
        <v>2220333</v>
      </c>
    </row>
    <row r="33" spans="1:8" ht="15.75" outlineLevel="1" x14ac:dyDescent="0.25">
      <c r="A33" s="22" t="s">
        <v>22</v>
      </c>
      <c r="B33" s="12" t="s">
        <v>424</v>
      </c>
      <c r="C33" s="12" t="s">
        <v>23</v>
      </c>
      <c r="D33" s="12"/>
      <c r="E33" s="12"/>
      <c r="F33" s="18">
        <f>F34+F38+F56+F61</f>
        <v>928722.2</v>
      </c>
      <c r="G33" s="18">
        <f>G34+G38+G56+G61</f>
        <v>836795.59999999986</v>
      </c>
      <c r="H33" s="18">
        <f>H34+H38+H56+H61</f>
        <v>859855.09999999986</v>
      </c>
    </row>
    <row r="34" spans="1:8" ht="63" outlineLevel="1" x14ac:dyDescent="0.25">
      <c r="A34" s="22" t="s">
        <v>425</v>
      </c>
      <c r="B34" s="12" t="s">
        <v>424</v>
      </c>
      <c r="C34" s="12" t="s">
        <v>88</v>
      </c>
      <c r="D34" s="12"/>
      <c r="E34" s="12"/>
      <c r="F34" s="18">
        <f t="shared" ref="F34:H36" si="13">F35</f>
        <v>4115.5</v>
      </c>
      <c r="G34" s="18">
        <f t="shared" si="13"/>
        <v>4329.8999999999996</v>
      </c>
      <c r="H34" s="18">
        <f t="shared" si="13"/>
        <v>4511.1000000000004</v>
      </c>
    </row>
    <row r="35" spans="1:8" ht="15.75" outlineLevel="1" x14ac:dyDescent="0.25">
      <c r="A35" s="22" t="s">
        <v>85</v>
      </c>
      <c r="B35" s="12" t="s">
        <v>424</v>
      </c>
      <c r="C35" s="12" t="s">
        <v>88</v>
      </c>
      <c r="D35" s="12" t="s">
        <v>110</v>
      </c>
      <c r="E35" s="12"/>
      <c r="F35" s="18">
        <f t="shared" si="13"/>
        <v>4115.5</v>
      </c>
      <c r="G35" s="18">
        <f t="shared" si="13"/>
        <v>4329.8999999999996</v>
      </c>
      <c r="H35" s="18">
        <f t="shared" si="13"/>
        <v>4511.1000000000004</v>
      </c>
    </row>
    <row r="36" spans="1:8" ht="15.75" outlineLevel="1" x14ac:dyDescent="0.25">
      <c r="A36" s="22" t="s">
        <v>426</v>
      </c>
      <c r="B36" s="12" t="s">
        <v>424</v>
      </c>
      <c r="C36" s="12" t="s">
        <v>88</v>
      </c>
      <c r="D36" s="12" t="s">
        <v>427</v>
      </c>
      <c r="E36" s="12"/>
      <c r="F36" s="18">
        <f t="shared" si="13"/>
        <v>4115.5</v>
      </c>
      <c r="G36" s="18">
        <f t="shared" si="13"/>
        <v>4329.8999999999996</v>
      </c>
      <c r="H36" s="18">
        <f t="shared" si="13"/>
        <v>4511.1000000000004</v>
      </c>
    </row>
    <row r="37" spans="1:8" ht="110.25" outlineLevel="1" x14ac:dyDescent="0.25">
      <c r="A37" s="22" t="s">
        <v>87</v>
      </c>
      <c r="B37" s="12" t="s">
        <v>424</v>
      </c>
      <c r="C37" s="12" t="s">
        <v>88</v>
      </c>
      <c r="D37" s="12" t="s">
        <v>427</v>
      </c>
      <c r="E37" s="12">
        <v>100</v>
      </c>
      <c r="F37" s="18">
        <v>4115.5</v>
      </c>
      <c r="G37" s="23">
        <v>4329.8999999999996</v>
      </c>
      <c r="H37" s="23">
        <v>4511.1000000000004</v>
      </c>
    </row>
    <row r="38" spans="1:8" ht="78.75" outlineLevel="1" x14ac:dyDescent="0.25">
      <c r="A38" s="22" t="s">
        <v>428</v>
      </c>
      <c r="B38" s="12" t="s">
        <v>424</v>
      </c>
      <c r="C38" s="12" t="s">
        <v>90</v>
      </c>
      <c r="D38" s="12"/>
      <c r="E38" s="12"/>
      <c r="F38" s="18">
        <f t="shared" ref="F38:H38" si="14">F39</f>
        <v>512703.2</v>
      </c>
      <c r="G38" s="18">
        <f t="shared" si="14"/>
        <v>501399.19999999995</v>
      </c>
      <c r="H38" s="18">
        <f t="shared" si="14"/>
        <v>521861.6</v>
      </c>
    </row>
    <row r="39" spans="1:8" ht="15.75" outlineLevel="1" x14ac:dyDescent="0.25">
      <c r="A39" s="22" t="s">
        <v>85</v>
      </c>
      <c r="B39" s="12" t="s">
        <v>424</v>
      </c>
      <c r="C39" s="12" t="s">
        <v>90</v>
      </c>
      <c r="D39" s="12" t="s">
        <v>110</v>
      </c>
      <c r="E39" s="12"/>
      <c r="F39" s="18">
        <f>F40+F45</f>
        <v>512703.2</v>
      </c>
      <c r="G39" s="18">
        <f t="shared" ref="G39:H39" si="15">G40+G45</f>
        <v>501399.19999999995</v>
      </c>
      <c r="H39" s="18">
        <f t="shared" si="15"/>
        <v>521861.6</v>
      </c>
    </row>
    <row r="40" spans="1:8" ht="47.25" outlineLevel="1" x14ac:dyDescent="0.25">
      <c r="A40" s="24" t="s">
        <v>623</v>
      </c>
      <c r="B40" s="12" t="s">
        <v>424</v>
      </c>
      <c r="C40" s="12" t="s">
        <v>90</v>
      </c>
      <c r="D40" s="12" t="s">
        <v>86</v>
      </c>
      <c r="E40" s="12"/>
      <c r="F40" s="18">
        <f>F41+F42+F43+F44</f>
        <v>495185.60000000003</v>
      </c>
      <c r="G40" s="18">
        <f t="shared" ref="G40:H40" si="16">G41+G42+G43+G44</f>
        <v>483957.6</v>
      </c>
      <c r="H40" s="18">
        <f t="shared" si="16"/>
        <v>504420</v>
      </c>
    </row>
    <row r="41" spans="1:8" ht="110.25" outlineLevel="1" x14ac:dyDescent="0.25">
      <c r="A41" s="22" t="s">
        <v>87</v>
      </c>
      <c r="B41" s="12" t="s">
        <v>424</v>
      </c>
      <c r="C41" s="12" t="s">
        <v>90</v>
      </c>
      <c r="D41" s="12" t="s">
        <v>86</v>
      </c>
      <c r="E41" s="12">
        <v>100</v>
      </c>
      <c r="F41" s="18">
        <v>417085.4</v>
      </c>
      <c r="G41" s="23">
        <v>437306.8</v>
      </c>
      <c r="H41" s="23">
        <v>456027.8</v>
      </c>
    </row>
    <row r="42" spans="1:8" ht="47.25" outlineLevel="1" x14ac:dyDescent="0.25">
      <c r="A42" s="22" t="s">
        <v>33</v>
      </c>
      <c r="B42" s="12" t="s">
        <v>424</v>
      </c>
      <c r="C42" s="12" t="s">
        <v>90</v>
      </c>
      <c r="D42" s="12" t="s">
        <v>86</v>
      </c>
      <c r="E42" s="12">
        <v>200</v>
      </c>
      <c r="F42" s="18">
        <f>73563.3-0.1</f>
        <v>73563.199999999997</v>
      </c>
      <c r="G42" s="23">
        <f>42113.9-0.1</f>
        <v>42113.8</v>
      </c>
      <c r="H42" s="23">
        <v>43855.199999999997</v>
      </c>
    </row>
    <row r="43" spans="1:8" ht="31.5" outlineLevel="1" x14ac:dyDescent="0.25">
      <c r="A43" s="22" t="s">
        <v>66</v>
      </c>
      <c r="B43" s="12" t="s">
        <v>424</v>
      </c>
      <c r="C43" s="12" t="s">
        <v>90</v>
      </c>
      <c r="D43" s="12" t="s">
        <v>86</v>
      </c>
      <c r="E43" s="12">
        <v>300</v>
      </c>
      <c r="F43" s="18">
        <v>1000</v>
      </c>
      <c r="G43" s="23">
        <v>1000</v>
      </c>
      <c r="H43" s="23">
        <v>1000</v>
      </c>
    </row>
    <row r="44" spans="1:8" ht="15.75" outlineLevel="1" x14ac:dyDescent="0.25">
      <c r="A44" s="24" t="s">
        <v>34</v>
      </c>
      <c r="B44" s="12" t="s">
        <v>424</v>
      </c>
      <c r="C44" s="12" t="s">
        <v>90</v>
      </c>
      <c r="D44" s="12" t="s">
        <v>86</v>
      </c>
      <c r="E44" s="12">
        <v>800</v>
      </c>
      <c r="F44" s="18">
        <v>3537</v>
      </c>
      <c r="G44" s="23">
        <v>3537</v>
      </c>
      <c r="H44" s="23">
        <v>3537</v>
      </c>
    </row>
    <row r="45" spans="1:8" ht="31.5" outlineLevel="1" x14ac:dyDescent="0.25">
      <c r="A45" s="24" t="s">
        <v>429</v>
      </c>
      <c r="B45" s="12" t="s">
        <v>424</v>
      </c>
      <c r="C45" s="12" t="s">
        <v>90</v>
      </c>
      <c r="D45" s="12" t="s">
        <v>430</v>
      </c>
      <c r="E45" s="12"/>
      <c r="F45" s="18">
        <f>F46+F51+F48+F53</f>
        <v>17517.599999999999</v>
      </c>
      <c r="G45" s="18">
        <f>G46+G51+G48+G53</f>
        <v>17441.599999999999</v>
      </c>
      <c r="H45" s="18">
        <f>H46+H51+H48+H53</f>
        <v>17441.599999999999</v>
      </c>
    </row>
    <row r="46" spans="1:8" ht="110.25" outlineLevel="1" x14ac:dyDescent="0.25">
      <c r="A46" s="22" t="s">
        <v>431</v>
      </c>
      <c r="B46" s="12" t="s">
        <v>424</v>
      </c>
      <c r="C46" s="12" t="s">
        <v>90</v>
      </c>
      <c r="D46" s="12" t="s">
        <v>432</v>
      </c>
      <c r="E46" s="12"/>
      <c r="F46" s="18">
        <f t="shared" ref="F46:H46" si="17">F47</f>
        <v>6869.7</v>
      </c>
      <c r="G46" s="18">
        <f t="shared" si="17"/>
        <v>6869.7</v>
      </c>
      <c r="H46" s="18">
        <f t="shared" si="17"/>
        <v>6869.7</v>
      </c>
    </row>
    <row r="47" spans="1:8" ht="110.25" outlineLevel="1" x14ac:dyDescent="0.25">
      <c r="A47" s="22" t="s">
        <v>87</v>
      </c>
      <c r="B47" s="12" t="s">
        <v>424</v>
      </c>
      <c r="C47" s="12" t="s">
        <v>90</v>
      </c>
      <c r="D47" s="12" t="s">
        <v>432</v>
      </c>
      <c r="E47" s="12">
        <v>100</v>
      </c>
      <c r="F47" s="18">
        <v>6869.7</v>
      </c>
      <c r="G47" s="23">
        <v>6869.7</v>
      </c>
      <c r="H47" s="23">
        <v>6869.7</v>
      </c>
    </row>
    <row r="48" spans="1:8" ht="110.25" outlineLevel="1" x14ac:dyDescent="0.25">
      <c r="A48" s="22" t="s">
        <v>433</v>
      </c>
      <c r="B48" s="12" t="s">
        <v>424</v>
      </c>
      <c r="C48" s="12" t="s">
        <v>90</v>
      </c>
      <c r="D48" s="12" t="s">
        <v>434</v>
      </c>
      <c r="E48" s="12"/>
      <c r="F48" s="18">
        <f t="shared" ref="F48:H48" si="18">F49+F50</f>
        <v>1358.6</v>
      </c>
      <c r="G48" s="18">
        <f t="shared" si="18"/>
        <v>1282.5999999999999</v>
      </c>
      <c r="H48" s="18">
        <f t="shared" si="18"/>
        <v>1282.5999999999999</v>
      </c>
    </row>
    <row r="49" spans="1:8" ht="110.25" outlineLevel="1" x14ac:dyDescent="0.25">
      <c r="A49" s="22" t="s">
        <v>87</v>
      </c>
      <c r="B49" s="12" t="s">
        <v>424</v>
      </c>
      <c r="C49" s="12" t="s">
        <v>90</v>
      </c>
      <c r="D49" s="12" t="s">
        <v>434</v>
      </c>
      <c r="E49" s="12" t="s">
        <v>303</v>
      </c>
      <c r="F49" s="18">
        <v>1282.5999999999999</v>
      </c>
      <c r="G49" s="23">
        <v>1282.5999999999999</v>
      </c>
      <c r="H49" s="23">
        <v>1282.5999999999999</v>
      </c>
    </row>
    <row r="50" spans="1:8" ht="47.25" outlineLevel="1" x14ac:dyDescent="0.25">
      <c r="A50" s="22" t="s">
        <v>33</v>
      </c>
      <c r="B50" s="12" t="s">
        <v>424</v>
      </c>
      <c r="C50" s="12" t="s">
        <v>90</v>
      </c>
      <c r="D50" s="12" t="s">
        <v>434</v>
      </c>
      <c r="E50" s="12" t="s">
        <v>79</v>
      </c>
      <c r="F50" s="18">
        <v>76</v>
      </c>
      <c r="G50" s="23">
        <v>0</v>
      </c>
      <c r="H50" s="23">
        <v>0</v>
      </c>
    </row>
    <row r="51" spans="1:8" ht="173.25" outlineLevel="1" x14ac:dyDescent="0.25">
      <c r="A51" s="22" t="s">
        <v>435</v>
      </c>
      <c r="B51" s="12" t="s">
        <v>424</v>
      </c>
      <c r="C51" s="12" t="s">
        <v>90</v>
      </c>
      <c r="D51" s="12" t="s">
        <v>436</v>
      </c>
      <c r="E51" s="12"/>
      <c r="F51" s="18">
        <f t="shared" ref="F51:H51" si="19">F52</f>
        <v>3813.2</v>
      </c>
      <c r="G51" s="18">
        <f t="shared" si="19"/>
        <v>3813.2</v>
      </c>
      <c r="H51" s="18">
        <f t="shared" si="19"/>
        <v>3813.2</v>
      </c>
    </row>
    <row r="52" spans="1:8" ht="110.25" outlineLevel="1" x14ac:dyDescent="0.25">
      <c r="A52" s="22" t="s">
        <v>87</v>
      </c>
      <c r="B52" s="12" t="s">
        <v>424</v>
      </c>
      <c r="C52" s="12" t="s">
        <v>90</v>
      </c>
      <c r="D52" s="12" t="s">
        <v>436</v>
      </c>
      <c r="E52" s="12" t="s">
        <v>303</v>
      </c>
      <c r="F52" s="18">
        <v>3813.2</v>
      </c>
      <c r="G52" s="23">
        <v>3813.2</v>
      </c>
      <c r="H52" s="23">
        <v>3813.2</v>
      </c>
    </row>
    <row r="53" spans="1:8" ht="78.75" outlineLevel="1" x14ac:dyDescent="0.25">
      <c r="A53" s="22" t="s">
        <v>437</v>
      </c>
      <c r="B53" s="12" t="s">
        <v>438</v>
      </c>
      <c r="C53" s="12" t="s">
        <v>90</v>
      </c>
      <c r="D53" s="12" t="s">
        <v>439</v>
      </c>
      <c r="E53" s="12"/>
      <c r="F53" s="18">
        <f t="shared" ref="F53:G53" si="20">F54+F55</f>
        <v>5476.0999999999995</v>
      </c>
      <c r="G53" s="18">
        <f t="shared" si="20"/>
        <v>5476.0999999999995</v>
      </c>
      <c r="H53" s="18">
        <f>H54+H55</f>
        <v>5476.0999999999995</v>
      </c>
    </row>
    <row r="54" spans="1:8" ht="110.25" outlineLevel="1" x14ac:dyDescent="0.25">
      <c r="A54" s="22" t="s">
        <v>87</v>
      </c>
      <c r="B54" s="12" t="s">
        <v>438</v>
      </c>
      <c r="C54" s="12" t="s">
        <v>90</v>
      </c>
      <c r="D54" s="12" t="s">
        <v>439</v>
      </c>
      <c r="E54" s="12">
        <v>100</v>
      </c>
      <c r="F54" s="18">
        <v>5443.4</v>
      </c>
      <c r="G54" s="23">
        <v>5443.4</v>
      </c>
      <c r="H54" s="23">
        <v>5443.4</v>
      </c>
    </row>
    <row r="55" spans="1:8" ht="47.25" outlineLevel="1" x14ac:dyDescent="0.25">
      <c r="A55" s="22" t="s">
        <v>33</v>
      </c>
      <c r="B55" s="12" t="s">
        <v>438</v>
      </c>
      <c r="C55" s="12" t="s">
        <v>90</v>
      </c>
      <c r="D55" s="12" t="s">
        <v>439</v>
      </c>
      <c r="E55" s="12">
        <v>200</v>
      </c>
      <c r="F55" s="18">
        <v>32.700000000000003</v>
      </c>
      <c r="G55" s="23">
        <v>32.700000000000003</v>
      </c>
      <c r="H55" s="23">
        <v>32.700000000000003</v>
      </c>
    </row>
    <row r="56" spans="1:8" ht="15.75" outlineLevel="1" x14ac:dyDescent="0.25">
      <c r="A56" s="25" t="s">
        <v>440</v>
      </c>
      <c r="B56" s="12" t="s">
        <v>424</v>
      </c>
      <c r="C56" s="12" t="s">
        <v>91</v>
      </c>
      <c r="D56" s="12"/>
      <c r="E56" s="12"/>
      <c r="F56" s="18">
        <f t="shared" ref="F56:H58" si="21">F57</f>
        <v>372.9</v>
      </c>
      <c r="G56" s="18">
        <f t="shared" si="21"/>
        <v>17.5</v>
      </c>
      <c r="H56" s="18">
        <f t="shared" si="21"/>
        <v>17.5</v>
      </c>
    </row>
    <row r="57" spans="1:8" ht="15.75" outlineLevel="1" x14ac:dyDescent="0.25">
      <c r="A57" s="22" t="s">
        <v>85</v>
      </c>
      <c r="B57" s="12" t="s">
        <v>424</v>
      </c>
      <c r="C57" s="12" t="s">
        <v>91</v>
      </c>
      <c r="D57" s="12" t="s">
        <v>110</v>
      </c>
      <c r="E57" s="12"/>
      <c r="F57" s="18">
        <f t="shared" si="21"/>
        <v>372.9</v>
      </c>
      <c r="G57" s="18">
        <f t="shared" si="21"/>
        <v>17.5</v>
      </c>
      <c r="H57" s="18">
        <f t="shared" si="21"/>
        <v>17.5</v>
      </c>
    </row>
    <row r="58" spans="1:8" ht="31.5" outlineLevel="1" x14ac:dyDescent="0.25">
      <c r="A58" s="26" t="s">
        <v>429</v>
      </c>
      <c r="B58" s="12" t="s">
        <v>424</v>
      </c>
      <c r="C58" s="12" t="s">
        <v>91</v>
      </c>
      <c r="D58" s="12" t="s">
        <v>430</v>
      </c>
      <c r="E58" s="12"/>
      <c r="F58" s="18">
        <f t="shared" si="21"/>
        <v>372.9</v>
      </c>
      <c r="G58" s="18">
        <f t="shared" si="21"/>
        <v>17.5</v>
      </c>
      <c r="H58" s="18">
        <f t="shared" si="21"/>
        <v>17.5</v>
      </c>
    </row>
    <row r="59" spans="1:8" ht="78.75" outlineLevel="1" x14ac:dyDescent="0.25">
      <c r="A59" s="24" t="s">
        <v>441</v>
      </c>
      <c r="B59" s="12" t="s">
        <v>424</v>
      </c>
      <c r="C59" s="12" t="s">
        <v>91</v>
      </c>
      <c r="D59" s="12" t="s">
        <v>442</v>
      </c>
      <c r="E59" s="12"/>
      <c r="F59" s="18">
        <f>F60</f>
        <v>372.9</v>
      </c>
      <c r="G59" s="18">
        <f>G60</f>
        <v>17.5</v>
      </c>
      <c r="H59" s="18">
        <f>H60</f>
        <v>17.5</v>
      </c>
    </row>
    <row r="60" spans="1:8" ht="47.25" outlineLevel="1" x14ac:dyDescent="0.25">
      <c r="A60" s="22" t="s">
        <v>33</v>
      </c>
      <c r="B60" s="12" t="s">
        <v>424</v>
      </c>
      <c r="C60" s="12" t="s">
        <v>91</v>
      </c>
      <c r="D60" s="12" t="s">
        <v>442</v>
      </c>
      <c r="E60" s="12" t="s">
        <v>79</v>
      </c>
      <c r="F60" s="18">
        <v>372.9</v>
      </c>
      <c r="G60" s="18">
        <v>17.5</v>
      </c>
      <c r="H60" s="18">
        <v>17.5</v>
      </c>
    </row>
    <row r="61" spans="1:8" ht="15.75" outlineLevel="1" x14ac:dyDescent="0.25">
      <c r="A61" s="22" t="s">
        <v>24</v>
      </c>
      <c r="B61" s="12" t="s">
        <v>424</v>
      </c>
      <c r="C61" s="12" t="s">
        <v>25</v>
      </c>
      <c r="D61" s="12"/>
      <c r="E61" s="12"/>
      <c r="F61" s="18">
        <f t="shared" ref="F61:H61" si="22">F62</f>
        <v>411530.6</v>
      </c>
      <c r="G61" s="18">
        <f t="shared" si="22"/>
        <v>331048.99999999994</v>
      </c>
      <c r="H61" s="18">
        <f t="shared" si="22"/>
        <v>333464.89999999997</v>
      </c>
    </row>
    <row r="62" spans="1:8" ht="15.75" outlineLevel="1" x14ac:dyDescent="0.25">
      <c r="A62" s="22" t="s">
        <v>85</v>
      </c>
      <c r="B62" s="12" t="s">
        <v>424</v>
      </c>
      <c r="C62" s="12" t="s">
        <v>25</v>
      </c>
      <c r="D62" s="12" t="s">
        <v>110</v>
      </c>
      <c r="E62" s="12"/>
      <c r="F62" s="18">
        <f>F63+F67+F69+F71+F73+F75+F77+F79</f>
        <v>411530.6</v>
      </c>
      <c r="G62" s="18">
        <f t="shared" ref="G62:H62" si="23">G63+G67+G69+G71+G73+G75+G77+G79</f>
        <v>331048.99999999994</v>
      </c>
      <c r="H62" s="18">
        <f t="shared" si="23"/>
        <v>333464.89999999997</v>
      </c>
    </row>
    <row r="63" spans="1:8" ht="47.25" outlineLevel="1" x14ac:dyDescent="0.25">
      <c r="A63" s="24" t="s">
        <v>35</v>
      </c>
      <c r="B63" s="12" t="s">
        <v>424</v>
      </c>
      <c r="C63" s="12" t="s">
        <v>25</v>
      </c>
      <c r="D63" s="12" t="s">
        <v>443</v>
      </c>
      <c r="E63" s="12"/>
      <c r="F63" s="18">
        <f>F64+F65+F66</f>
        <v>377746.6</v>
      </c>
      <c r="G63" s="18">
        <f>G64+G65+G66</f>
        <v>296524.39999999997</v>
      </c>
      <c r="H63" s="18">
        <f>H64+H65+H66</f>
        <v>298274</v>
      </c>
    </row>
    <row r="64" spans="1:8" ht="110.25" outlineLevel="1" x14ac:dyDescent="0.25">
      <c r="A64" s="22" t="s">
        <v>87</v>
      </c>
      <c r="B64" s="12" t="s">
        <v>424</v>
      </c>
      <c r="C64" s="12" t="s">
        <v>25</v>
      </c>
      <c r="D64" s="12" t="s">
        <v>443</v>
      </c>
      <c r="E64" s="12">
        <v>100</v>
      </c>
      <c r="F64" s="18">
        <v>195875.1</v>
      </c>
      <c r="G64" s="23">
        <v>204725.9</v>
      </c>
      <c r="H64" s="23">
        <v>213294.8</v>
      </c>
    </row>
    <row r="65" spans="1:8" ht="47.25" outlineLevel="1" x14ac:dyDescent="0.25">
      <c r="A65" s="16" t="s">
        <v>33</v>
      </c>
      <c r="B65" s="12" t="s">
        <v>424</v>
      </c>
      <c r="C65" s="12" t="s">
        <v>25</v>
      </c>
      <c r="D65" s="12" t="s">
        <v>443</v>
      </c>
      <c r="E65" s="12">
        <v>200</v>
      </c>
      <c r="F65" s="18">
        <v>179214.9</v>
      </c>
      <c r="G65" s="23">
        <v>89141.9</v>
      </c>
      <c r="H65" s="23">
        <v>82322.600000000006</v>
      </c>
    </row>
    <row r="66" spans="1:8" ht="15.75" outlineLevel="1" x14ac:dyDescent="0.25">
      <c r="A66" s="16" t="s">
        <v>34</v>
      </c>
      <c r="B66" s="12" t="s">
        <v>424</v>
      </c>
      <c r="C66" s="12" t="s">
        <v>25</v>
      </c>
      <c r="D66" s="12" t="s">
        <v>443</v>
      </c>
      <c r="E66" s="12">
        <v>800</v>
      </c>
      <c r="F66" s="18">
        <v>2656.6</v>
      </c>
      <c r="G66" s="23">
        <v>2656.6</v>
      </c>
      <c r="H66" s="23">
        <v>2656.6</v>
      </c>
    </row>
    <row r="67" spans="1:8" ht="78.75" outlineLevel="1" x14ac:dyDescent="0.25">
      <c r="A67" s="16" t="s">
        <v>136</v>
      </c>
      <c r="B67" s="12" t="s">
        <v>424</v>
      </c>
      <c r="C67" s="12" t="s">
        <v>25</v>
      </c>
      <c r="D67" s="12" t="s">
        <v>137</v>
      </c>
      <c r="E67" s="12"/>
      <c r="F67" s="18">
        <f t="shared" ref="F67:H67" si="24">F68</f>
        <v>10000</v>
      </c>
      <c r="G67" s="18">
        <f t="shared" si="24"/>
        <v>10000</v>
      </c>
      <c r="H67" s="18">
        <f t="shared" si="24"/>
        <v>10000</v>
      </c>
    </row>
    <row r="68" spans="1:8" ht="15.75" outlineLevel="1" x14ac:dyDescent="0.25">
      <c r="A68" s="16" t="s">
        <v>34</v>
      </c>
      <c r="B68" s="12" t="s">
        <v>424</v>
      </c>
      <c r="C68" s="12" t="s">
        <v>25</v>
      </c>
      <c r="D68" s="12" t="s">
        <v>137</v>
      </c>
      <c r="E68" s="12">
        <v>800</v>
      </c>
      <c r="F68" s="18">
        <v>10000</v>
      </c>
      <c r="G68" s="23">
        <v>10000</v>
      </c>
      <c r="H68" s="23">
        <v>10000</v>
      </c>
    </row>
    <row r="69" spans="1:8" ht="31.5" outlineLevel="1" x14ac:dyDescent="0.25">
      <c r="A69" s="16" t="s">
        <v>444</v>
      </c>
      <c r="B69" s="12" t="s">
        <v>424</v>
      </c>
      <c r="C69" s="12" t="s">
        <v>25</v>
      </c>
      <c r="D69" s="12" t="s">
        <v>445</v>
      </c>
      <c r="E69" s="12"/>
      <c r="F69" s="18">
        <f>F70</f>
        <v>500</v>
      </c>
      <c r="G69" s="18">
        <f>G70</f>
        <v>600</v>
      </c>
      <c r="H69" s="18">
        <f>H70</f>
        <v>600</v>
      </c>
    </row>
    <row r="70" spans="1:8" ht="47.25" outlineLevel="1" x14ac:dyDescent="0.25">
      <c r="A70" s="22" t="s">
        <v>33</v>
      </c>
      <c r="B70" s="12" t="s">
        <v>424</v>
      </c>
      <c r="C70" s="12" t="s">
        <v>25</v>
      </c>
      <c r="D70" s="12" t="s">
        <v>445</v>
      </c>
      <c r="E70" s="12" t="s">
        <v>79</v>
      </c>
      <c r="F70" s="18">
        <v>500</v>
      </c>
      <c r="G70" s="18">
        <v>600</v>
      </c>
      <c r="H70" s="18">
        <v>600</v>
      </c>
    </row>
    <row r="71" spans="1:8" ht="63" outlineLevel="1" x14ac:dyDescent="0.25">
      <c r="A71" s="22" t="s">
        <v>126</v>
      </c>
      <c r="B71" s="12" t="s">
        <v>424</v>
      </c>
      <c r="C71" s="12" t="s">
        <v>25</v>
      </c>
      <c r="D71" s="12" t="s">
        <v>127</v>
      </c>
      <c r="E71" s="12"/>
      <c r="F71" s="18">
        <f t="shared" ref="F71:H71" si="25">F72</f>
        <v>804.6</v>
      </c>
      <c r="G71" s="18">
        <f t="shared" si="25"/>
        <v>804.6</v>
      </c>
      <c r="H71" s="18">
        <f t="shared" si="25"/>
        <v>804.6</v>
      </c>
    </row>
    <row r="72" spans="1:8" ht="31.5" outlineLevel="1" x14ac:dyDescent="0.25">
      <c r="A72" s="22" t="s">
        <v>66</v>
      </c>
      <c r="B72" s="12" t="s">
        <v>424</v>
      </c>
      <c r="C72" s="12" t="s">
        <v>25</v>
      </c>
      <c r="D72" s="12" t="s">
        <v>127</v>
      </c>
      <c r="E72" s="12">
        <v>300</v>
      </c>
      <c r="F72" s="18">
        <v>804.6</v>
      </c>
      <c r="G72" s="23">
        <v>804.6</v>
      </c>
      <c r="H72" s="23">
        <v>804.6</v>
      </c>
    </row>
    <row r="73" spans="1:8" ht="31.5" outlineLevel="1" x14ac:dyDescent="0.25">
      <c r="A73" s="22" t="s">
        <v>446</v>
      </c>
      <c r="B73" s="12" t="s">
        <v>424</v>
      </c>
      <c r="C73" s="12" t="s">
        <v>25</v>
      </c>
      <c r="D73" s="12" t="s">
        <v>447</v>
      </c>
      <c r="E73" s="12"/>
      <c r="F73" s="18">
        <f t="shared" ref="F73:H73" si="26">F74</f>
        <v>1550</v>
      </c>
      <c r="G73" s="23">
        <f t="shared" si="26"/>
        <v>1550</v>
      </c>
      <c r="H73" s="23">
        <f t="shared" si="26"/>
        <v>1550</v>
      </c>
    </row>
    <row r="74" spans="1:8" ht="63" outlineLevel="1" x14ac:dyDescent="0.25">
      <c r="A74" s="24" t="s">
        <v>177</v>
      </c>
      <c r="B74" s="12" t="s">
        <v>424</v>
      </c>
      <c r="C74" s="12" t="s">
        <v>25</v>
      </c>
      <c r="D74" s="12" t="s">
        <v>447</v>
      </c>
      <c r="E74" s="12" t="s">
        <v>221</v>
      </c>
      <c r="F74" s="18">
        <v>1550</v>
      </c>
      <c r="G74" s="23">
        <v>1550</v>
      </c>
      <c r="H74" s="23">
        <v>1550</v>
      </c>
    </row>
    <row r="75" spans="1:8" ht="31.5" outlineLevel="1" x14ac:dyDescent="0.25">
      <c r="A75" s="22" t="s">
        <v>448</v>
      </c>
      <c r="B75" s="12" t="s">
        <v>424</v>
      </c>
      <c r="C75" s="12" t="s">
        <v>25</v>
      </c>
      <c r="D75" s="12" t="s">
        <v>449</v>
      </c>
      <c r="E75" s="12"/>
      <c r="F75" s="18">
        <f t="shared" ref="F75:H75" si="27">F76</f>
        <v>2913.2</v>
      </c>
      <c r="G75" s="23">
        <f t="shared" si="27"/>
        <v>2913.2</v>
      </c>
      <c r="H75" s="23">
        <f t="shared" si="27"/>
        <v>2913.2</v>
      </c>
    </row>
    <row r="76" spans="1:8" ht="63" outlineLevel="1" x14ac:dyDescent="0.25">
      <c r="A76" s="24" t="s">
        <v>177</v>
      </c>
      <c r="B76" s="12" t="s">
        <v>424</v>
      </c>
      <c r="C76" s="12" t="s">
        <v>25</v>
      </c>
      <c r="D76" s="12" t="s">
        <v>449</v>
      </c>
      <c r="E76" s="12" t="s">
        <v>221</v>
      </c>
      <c r="F76" s="18">
        <v>2913.2</v>
      </c>
      <c r="G76" s="23">
        <v>2913.2</v>
      </c>
      <c r="H76" s="23">
        <v>2913.2</v>
      </c>
    </row>
    <row r="77" spans="1:8" ht="31.5" outlineLevel="1" x14ac:dyDescent="0.25">
      <c r="A77" s="22" t="s">
        <v>450</v>
      </c>
      <c r="B77" s="12" t="s">
        <v>424</v>
      </c>
      <c r="C77" s="12" t="s">
        <v>25</v>
      </c>
      <c r="D77" s="12" t="s">
        <v>451</v>
      </c>
      <c r="E77" s="12"/>
      <c r="F77" s="18">
        <f t="shared" ref="F77:H77" si="28">F78</f>
        <v>2000</v>
      </c>
      <c r="G77" s="23">
        <f t="shared" si="28"/>
        <v>2000</v>
      </c>
      <c r="H77" s="23">
        <f t="shared" si="28"/>
        <v>2000</v>
      </c>
    </row>
    <row r="78" spans="1:8" ht="31.5" outlineLevel="1" x14ac:dyDescent="0.25">
      <c r="A78" s="22" t="s">
        <v>66</v>
      </c>
      <c r="B78" s="12" t="s">
        <v>424</v>
      </c>
      <c r="C78" s="12" t="s">
        <v>25</v>
      </c>
      <c r="D78" s="12" t="s">
        <v>451</v>
      </c>
      <c r="E78" s="12" t="s">
        <v>211</v>
      </c>
      <c r="F78" s="18">
        <v>2000</v>
      </c>
      <c r="G78" s="23">
        <v>2000</v>
      </c>
      <c r="H78" s="23">
        <v>2000</v>
      </c>
    </row>
    <row r="79" spans="1:8" ht="78.75" outlineLevel="1" x14ac:dyDescent="0.25">
      <c r="A79" s="22" t="s">
        <v>628</v>
      </c>
      <c r="B79" s="12" t="s">
        <v>424</v>
      </c>
      <c r="C79" s="12" t="s">
        <v>25</v>
      </c>
      <c r="D79" s="12" t="s">
        <v>498</v>
      </c>
      <c r="E79" s="12"/>
      <c r="F79" s="18">
        <f>F80</f>
        <v>16016.2</v>
      </c>
      <c r="G79" s="18">
        <f t="shared" ref="G79:H79" si="29">G80</f>
        <v>16656.8</v>
      </c>
      <c r="H79" s="18">
        <f t="shared" si="29"/>
        <v>17323.099999999999</v>
      </c>
    </row>
    <row r="80" spans="1:8" ht="51" customHeight="1" outlineLevel="1" x14ac:dyDescent="0.25">
      <c r="A80" s="22" t="s">
        <v>177</v>
      </c>
      <c r="B80" s="12" t="s">
        <v>424</v>
      </c>
      <c r="C80" s="12" t="s">
        <v>25</v>
      </c>
      <c r="D80" s="12" t="s">
        <v>498</v>
      </c>
      <c r="E80" s="12" t="s">
        <v>221</v>
      </c>
      <c r="F80" s="18">
        <v>16016.2</v>
      </c>
      <c r="G80" s="23">
        <v>16656.8</v>
      </c>
      <c r="H80" s="23">
        <v>17323.099999999999</v>
      </c>
    </row>
    <row r="81" spans="1:8" ht="15.75" outlineLevel="1" x14ac:dyDescent="0.25">
      <c r="A81" s="16" t="s">
        <v>155</v>
      </c>
      <c r="B81" s="12" t="s">
        <v>424</v>
      </c>
      <c r="C81" s="12" t="s">
        <v>156</v>
      </c>
      <c r="D81" s="12"/>
      <c r="E81" s="12"/>
      <c r="F81" s="18">
        <f>F82+F96+F154</f>
        <v>2494850.6</v>
      </c>
      <c r="G81" s="18">
        <f t="shared" ref="G81:H81" si="30">G82+G96+G154</f>
        <v>656974.39999999991</v>
      </c>
      <c r="H81" s="18">
        <f t="shared" si="30"/>
        <v>275687.30000000005</v>
      </c>
    </row>
    <row r="82" spans="1:8" ht="15.75" outlineLevel="1" x14ac:dyDescent="0.25">
      <c r="A82" s="16" t="s">
        <v>499</v>
      </c>
      <c r="B82" s="12" t="s">
        <v>424</v>
      </c>
      <c r="C82" s="12" t="s">
        <v>95</v>
      </c>
      <c r="D82" s="12"/>
      <c r="E82" s="12"/>
      <c r="F82" s="18">
        <f>F83</f>
        <v>380742.60000000003</v>
      </c>
      <c r="G82" s="18">
        <f t="shared" ref="G82:H82" si="31">G83</f>
        <v>472172.5</v>
      </c>
      <c r="H82" s="18">
        <f t="shared" si="31"/>
        <v>90890.400000000009</v>
      </c>
    </row>
    <row r="83" spans="1:8" ht="47.25" outlineLevel="1" x14ac:dyDescent="0.25">
      <c r="A83" s="16" t="s">
        <v>163</v>
      </c>
      <c r="B83" s="12" t="s">
        <v>424</v>
      </c>
      <c r="C83" s="12" t="s">
        <v>95</v>
      </c>
      <c r="D83" s="12" t="s">
        <v>164</v>
      </c>
      <c r="E83" s="12"/>
      <c r="F83" s="18">
        <f>F84+F88</f>
        <v>380742.60000000003</v>
      </c>
      <c r="G83" s="18">
        <f t="shared" ref="G83:H83" si="32">G84+G88</f>
        <v>472172.5</v>
      </c>
      <c r="H83" s="18">
        <f t="shared" si="32"/>
        <v>90890.400000000009</v>
      </c>
    </row>
    <row r="84" spans="1:8" ht="31.5" outlineLevel="1" x14ac:dyDescent="0.25">
      <c r="A84" s="22" t="s">
        <v>59</v>
      </c>
      <c r="B84" s="12" t="s">
        <v>424</v>
      </c>
      <c r="C84" s="12" t="s">
        <v>95</v>
      </c>
      <c r="D84" s="12" t="s">
        <v>165</v>
      </c>
      <c r="E84" s="12"/>
      <c r="F84" s="18">
        <f>F85</f>
        <v>289777.90000000002</v>
      </c>
      <c r="G84" s="18">
        <f t="shared" ref="G84:H86" si="33">G85</f>
        <v>384777.9</v>
      </c>
      <c r="H84" s="18">
        <f t="shared" si="33"/>
        <v>0</v>
      </c>
    </row>
    <row r="85" spans="1:8" ht="63" outlineLevel="1" x14ac:dyDescent="0.25">
      <c r="A85" s="16" t="s">
        <v>500</v>
      </c>
      <c r="B85" s="12" t="s">
        <v>424</v>
      </c>
      <c r="C85" s="12" t="s">
        <v>95</v>
      </c>
      <c r="D85" s="12" t="s">
        <v>501</v>
      </c>
      <c r="E85" s="12"/>
      <c r="F85" s="18">
        <f>F86</f>
        <v>289777.90000000002</v>
      </c>
      <c r="G85" s="18">
        <f t="shared" si="33"/>
        <v>384777.9</v>
      </c>
      <c r="H85" s="18">
        <f t="shared" si="33"/>
        <v>0</v>
      </c>
    </row>
    <row r="86" spans="1:8" ht="94.5" outlineLevel="1" x14ac:dyDescent="0.25">
      <c r="A86" s="16" t="s">
        <v>502</v>
      </c>
      <c r="B86" s="12" t="s">
        <v>424</v>
      </c>
      <c r="C86" s="12" t="s">
        <v>95</v>
      </c>
      <c r="D86" s="12" t="s">
        <v>503</v>
      </c>
      <c r="E86" s="12"/>
      <c r="F86" s="18">
        <f>F87</f>
        <v>289777.90000000002</v>
      </c>
      <c r="G86" s="18">
        <f t="shared" si="33"/>
        <v>384777.9</v>
      </c>
      <c r="H86" s="18">
        <f t="shared" si="33"/>
        <v>0</v>
      </c>
    </row>
    <row r="87" spans="1:8" ht="47.25" outlineLevel="1" x14ac:dyDescent="0.25">
      <c r="A87" s="16" t="s">
        <v>33</v>
      </c>
      <c r="B87" s="12" t="s">
        <v>424</v>
      </c>
      <c r="C87" s="12" t="s">
        <v>95</v>
      </c>
      <c r="D87" s="12" t="s">
        <v>503</v>
      </c>
      <c r="E87" s="12" t="s">
        <v>79</v>
      </c>
      <c r="F87" s="18">
        <v>289777.90000000002</v>
      </c>
      <c r="G87" s="18">
        <v>384777.9</v>
      </c>
      <c r="H87" s="18">
        <v>0</v>
      </c>
    </row>
    <row r="88" spans="1:8" ht="15.75" outlineLevel="1" x14ac:dyDescent="0.25">
      <c r="A88" s="16" t="s">
        <v>28</v>
      </c>
      <c r="B88" s="12" t="s">
        <v>424</v>
      </c>
      <c r="C88" s="12" t="s">
        <v>95</v>
      </c>
      <c r="D88" s="12" t="s">
        <v>172</v>
      </c>
      <c r="E88" s="12"/>
      <c r="F88" s="18">
        <f>F89</f>
        <v>90964.7</v>
      </c>
      <c r="G88" s="18">
        <f t="shared" ref="G88:H88" si="34">G89</f>
        <v>87394.6</v>
      </c>
      <c r="H88" s="18">
        <f t="shared" si="34"/>
        <v>90890.400000000009</v>
      </c>
    </row>
    <row r="89" spans="1:8" ht="110.25" outlineLevel="1" x14ac:dyDescent="0.25">
      <c r="A89" s="16" t="s">
        <v>504</v>
      </c>
      <c r="B89" s="12" t="s">
        <v>424</v>
      </c>
      <c r="C89" s="12" t="s">
        <v>95</v>
      </c>
      <c r="D89" s="12" t="s">
        <v>505</v>
      </c>
      <c r="E89" s="12"/>
      <c r="F89" s="18">
        <f>F90+F92+F94</f>
        <v>90964.7</v>
      </c>
      <c r="G89" s="18">
        <f t="shared" ref="G89:H89" si="35">G90+G92+G94</f>
        <v>87394.6</v>
      </c>
      <c r="H89" s="18">
        <f t="shared" si="35"/>
        <v>90890.400000000009</v>
      </c>
    </row>
    <row r="90" spans="1:8" ht="94.5" outlineLevel="1" x14ac:dyDescent="0.25">
      <c r="A90" s="16" t="s">
        <v>506</v>
      </c>
      <c r="B90" s="12" t="s">
        <v>424</v>
      </c>
      <c r="C90" s="12" t="s">
        <v>95</v>
      </c>
      <c r="D90" s="12" t="s">
        <v>507</v>
      </c>
      <c r="E90" s="12"/>
      <c r="F90" s="18">
        <f>F91</f>
        <v>0.1</v>
      </c>
      <c r="G90" s="18">
        <f t="shared" ref="G90:H90" si="36">G91</f>
        <v>0.1</v>
      </c>
      <c r="H90" s="18">
        <f t="shared" si="36"/>
        <v>0.1</v>
      </c>
    </row>
    <row r="91" spans="1:8" ht="47.25" outlineLevel="1" x14ac:dyDescent="0.25">
      <c r="A91" s="16" t="s">
        <v>33</v>
      </c>
      <c r="B91" s="12" t="s">
        <v>424</v>
      </c>
      <c r="C91" s="12" t="s">
        <v>95</v>
      </c>
      <c r="D91" s="12" t="s">
        <v>507</v>
      </c>
      <c r="E91" s="12">
        <v>200</v>
      </c>
      <c r="F91" s="18">
        <v>0.1</v>
      </c>
      <c r="G91" s="23">
        <v>0.1</v>
      </c>
      <c r="H91" s="23">
        <v>0.1</v>
      </c>
    </row>
    <row r="92" spans="1:8" ht="78.75" outlineLevel="1" x14ac:dyDescent="0.25">
      <c r="A92" s="16" t="s">
        <v>508</v>
      </c>
      <c r="B92" s="12" t="s">
        <v>424</v>
      </c>
      <c r="C92" s="12" t="s">
        <v>95</v>
      </c>
      <c r="D92" s="12" t="s">
        <v>509</v>
      </c>
      <c r="E92" s="12"/>
      <c r="F92" s="18">
        <f>F93</f>
        <v>6931.4</v>
      </c>
      <c r="G92" s="18">
        <f t="shared" ref="G92:H92" si="37">G93</f>
        <v>0</v>
      </c>
      <c r="H92" s="18">
        <f t="shared" si="37"/>
        <v>0</v>
      </c>
    </row>
    <row r="93" spans="1:8" ht="47.25" outlineLevel="1" x14ac:dyDescent="0.25">
      <c r="A93" s="16" t="s">
        <v>33</v>
      </c>
      <c r="B93" s="12" t="s">
        <v>424</v>
      </c>
      <c r="C93" s="12" t="s">
        <v>95</v>
      </c>
      <c r="D93" s="12" t="s">
        <v>509</v>
      </c>
      <c r="E93" s="12" t="s">
        <v>79</v>
      </c>
      <c r="F93" s="18">
        <v>6931.4</v>
      </c>
      <c r="G93" s="23">
        <v>0</v>
      </c>
      <c r="H93" s="23">
        <v>0</v>
      </c>
    </row>
    <row r="94" spans="1:8" ht="78.75" outlineLevel="1" x14ac:dyDescent="0.25">
      <c r="A94" s="22" t="s">
        <v>510</v>
      </c>
      <c r="B94" s="12" t="s">
        <v>424</v>
      </c>
      <c r="C94" s="12" t="s">
        <v>95</v>
      </c>
      <c r="D94" s="12" t="s">
        <v>511</v>
      </c>
      <c r="E94" s="12"/>
      <c r="F94" s="18">
        <f>F95</f>
        <v>84033.2</v>
      </c>
      <c r="G94" s="18">
        <f t="shared" ref="G94:H94" si="38">G95</f>
        <v>87394.5</v>
      </c>
      <c r="H94" s="18">
        <f t="shared" si="38"/>
        <v>90890.3</v>
      </c>
    </row>
    <row r="95" spans="1:8" ht="15.75" outlineLevel="1" x14ac:dyDescent="0.25">
      <c r="A95" s="24" t="s">
        <v>34</v>
      </c>
      <c r="B95" s="12" t="s">
        <v>424</v>
      </c>
      <c r="C95" s="12" t="s">
        <v>95</v>
      </c>
      <c r="D95" s="12" t="s">
        <v>511</v>
      </c>
      <c r="E95" s="12">
        <v>800</v>
      </c>
      <c r="F95" s="18">
        <v>84033.2</v>
      </c>
      <c r="G95" s="23">
        <v>87394.5</v>
      </c>
      <c r="H95" s="23">
        <v>90890.3</v>
      </c>
    </row>
    <row r="96" spans="1:8" ht="31.5" outlineLevel="1" x14ac:dyDescent="0.25">
      <c r="A96" s="22" t="s">
        <v>162</v>
      </c>
      <c r="B96" s="12" t="s">
        <v>424</v>
      </c>
      <c r="C96" s="12" t="s">
        <v>96</v>
      </c>
      <c r="D96" s="12"/>
      <c r="E96" s="12"/>
      <c r="F96" s="18">
        <f>F97</f>
        <v>2106679.2000000002</v>
      </c>
      <c r="G96" s="18">
        <f t="shared" ref="G96:H96" si="39">G97</f>
        <v>178257.2</v>
      </c>
      <c r="H96" s="18">
        <f t="shared" si="39"/>
        <v>178252.2</v>
      </c>
    </row>
    <row r="97" spans="1:8" ht="47.25" outlineLevel="1" x14ac:dyDescent="0.25">
      <c r="A97" s="22" t="s">
        <v>163</v>
      </c>
      <c r="B97" s="12" t="s">
        <v>424</v>
      </c>
      <c r="C97" s="12" t="s">
        <v>96</v>
      </c>
      <c r="D97" s="12" t="s">
        <v>164</v>
      </c>
      <c r="E97" s="12"/>
      <c r="F97" s="18">
        <f>F98+F140</f>
        <v>2106679.2000000002</v>
      </c>
      <c r="G97" s="18">
        <f t="shared" ref="G97:H97" si="40">G98+G140</f>
        <v>178257.2</v>
      </c>
      <c r="H97" s="18">
        <f t="shared" si="40"/>
        <v>178252.2</v>
      </c>
    </row>
    <row r="98" spans="1:8" ht="15.75" outlineLevel="1" x14ac:dyDescent="0.25">
      <c r="A98" s="22" t="s">
        <v>333</v>
      </c>
      <c r="B98" s="12" t="s">
        <v>424</v>
      </c>
      <c r="C98" s="12" t="s">
        <v>96</v>
      </c>
      <c r="D98" s="12" t="s">
        <v>512</v>
      </c>
      <c r="E98" s="12"/>
      <c r="F98" s="18">
        <f>F99</f>
        <v>1928724.6</v>
      </c>
      <c r="G98" s="18">
        <f t="shared" ref="G98:H98" si="41">G99</f>
        <v>5</v>
      </c>
      <c r="H98" s="18">
        <f t="shared" si="41"/>
        <v>0</v>
      </c>
    </row>
    <row r="99" spans="1:8" ht="47.25" outlineLevel="1" x14ac:dyDescent="0.25">
      <c r="A99" s="22" t="s">
        <v>629</v>
      </c>
      <c r="B99" s="12" t="s">
        <v>424</v>
      </c>
      <c r="C99" s="12" t="s">
        <v>96</v>
      </c>
      <c r="D99" s="12" t="s">
        <v>513</v>
      </c>
      <c r="E99" s="12"/>
      <c r="F99" s="18">
        <f>F100+F102+F104+F106+F108+F110+F112+F114+F116+F118+F120+F122+F124+F126+F128+F130+F132+F134+F136+F138</f>
        <v>1928724.6</v>
      </c>
      <c r="G99" s="18">
        <f t="shared" ref="G99:H99" si="42">G100+G102+G104+G106+G108+G110+G112+G114+G116+G118+G120+G122+G124+G126+G128+G130+G132+G134+G136+G138</f>
        <v>5</v>
      </c>
      <c r="H99" s="18">
        <f t="shared" si="42"/>
        <v>0</v>
      </c>
    </row>
    <row r="100" spans="1:8" ht="94.5" outlineLevel="1" x14ac:dyDescent="0.25">
      <c r="A100" s="27" t="s">
        <v>514</v>
      </c>
      <c r="B100" s="12" t="s">
        <v>424</v>
      </c>
      <c r="C100" s="12" t="s">
        <v>96</v>
      </c>
      <c r="D100" s="28" t="s">
        <v>515</v>
      </c>
      <c r="E100" s="12"/>
      <c r="F100" s="18">
        <f>F101</f>
        <v>55666.400000000001</v>
      </c>
      <c r="G100" s="18">
        <f t="shared" ref="G100:H100" si="43">G101</f>
        <v>0</v>
      </c>
      <c r="H100" s="18">
        <f t="shared" si="43"/>
        <v>0</v>
      </c>
    </row>
    <row r="101" spans="1:8" ht="47.25" outlineLevel="1" x14ac:dyDescent="0.25">
      <c r="A101" s="22" t="s">
        <v>33</v>
      </c>
      <c r="B101" s="12" t="s">
        <v>424</v>
      </c>
      <c r="C101" s="12" t="s">
        <v>96</v>
      </c>
      <c r="D101" s="28" t="s">
        <v>515</v>
      </c>
      <c r="E101" s="12" t="s">
        <v>79</v>
      </c>
      <c r="F101" s="18">
        <v>55666.400000000001</v>
      </c>
      <c r="G101" s="23">
        <v>0</v>
      </c>
      <c r="H101" s="23">
        <v>0</v>
      </c>
    </row>
    <row r="102" spans="1:8" ht="110.25" outlineLevel="1" x14ac:dyDescent="0.25">
      <c r="A102" s="27" t="s">
        <v>516</v>
      </c>
      <c r="B102" s="12" t="s">
        <v>424</v>
      </c>
      <c r="C102" s="12" t="s">
        <v>96</v>
      </c>
      <c r="D102" s="28" t="s">
        <v>517</v>
      </c>
      <c r="E102" s="12"/>
      <c r="F102" s="18">
        <f>F103</f>
        <v>20767.599999999999</v>
      </c>
      <c r="G102" s="18">
        <f t="shared" ref="G102:H102" si="44">G103</f>
        <v>0</v>
      </c>
      <c r="H102" s="18">
        <f t="shared" si="44"/>
        <v>0</v>
      </c>
    </row>
    <row r="103" spans="1:8" ht="47.25" outlineLevel="1" x14ac:dyDescent="0.25">
      <c r="A103" s="22" t="s">
        <v>33</v>
      </c>
      <c r="B103" s="12" t="s">
        <v>424</v>
      </c>
      <c r="C103" s="12" t="s">
        <v>96</v>
      </c>
      <c r="D103" s="28" t="s">
        <v>517</v>
      </c>
      <c r="E103" s="12" t="s">
        <v>79</v>
      </c>
      <c r="F103" s="18">
        <v>20767.599999999999</v>
      </c>
      <c r="G103" s="23">
        <v>0</v>
      </c>
      <c r="H103" s="23">
        <v>0</v>
      </c>
    </row>
    <row r="104" spans="1:8" ht="110.25" outlineLevel="1" x14ac:dyDescent="0.25">
      <c r="A104" s="27" t="s">
        <v>518</v>
      </c>
      <c r="B104" s="12" t="s">
        <v>424</v>
      </c>
      <c r="C104" s="12" t="s">
        <v>96</v>
      </c>
      <c r="D104" s="28" t="s">
        <v>519</v>
      </c>
      <c r="E104" s="12"/>
      <c r="F104" s="18">
        <f>F105</f>
        <v>17513.400000000001</v>
      </c>
      <c r="G104" s="18">
        <f t="shared" ref="G104:H104" si="45">G105</f>
        <v>0</v>
      </c>
      <c r="H104" s="18">
        <f t="shared" si="45"/>
        <v>0</v>
      </c>
    </row>
    <row r="105" spans="1:8" ht="47.25" outlineLevel="1" x14ac:dyDescent="0.25">
      <c r="A105" s="22" t="s">
        <v>33</v>
      </c>
      <c r="B105" s="12" t="s">
        <v>424</v>
      </c>
      <c r="C105" s="12" t="s">
        <v>96</v>
      </c>
      <c r="D105" s="28" t="s">
        <v>519</v>
      </c>
      <c r="E105" s="12" t="s">
        <v>79</v>
      </c>
      <c r="F105" s="18">
        <v>17513.400000000001</v>
      </c>
      <c r="G105" s="23">
        <v>0</v>
      </c>
      <c r="H105" s="23">
        <v>0</v>
      </c>
    </row>
    <row r="106" spans="1:8" ht="94.5" outlineLevel="1" x14ac:dyDescent="0.25">
      <c r="A106" s="27" t="s">
        <v>520</v>
      </c>
      <c r="B106" s="12" t="s">
        <v>424</v>
      </c>
      <c r="C106" s="12" t="s">
        <v>96</v>
      </c>
      <c r="D106" s="28" t="s">
        <v>521</v>
      </c>
      <c r="E106" s="12"/>
      <c r="F106" s="18">
        <f>F107</f>
        <v>4530.8999999999996</v>
      </c>
      <c r="G106" s="18">
        <f t="shared" ref="G106:H106" si="46">G107</f>
        <v>0</v>
      </c>
      <c r="H106" s="18">
        <f t="shared" si="46"/>
        <v>0</v>
      </c>
    </row>
    <row r="107" spans="1:8" ht="47.25" outlineLevel="1" x14ac:dyDescent="0.25">
      <c r="A107" s="22" t="s">
        <v>33</v>
      </c>
      <c r="B107" s="12" t="s">
        <v>424</v>
      </c>
      <c r="C107" s="12" t="s">
        <v>96</v>
      </c>
      <c r="D107" s="28" t="s">
        <v>521</v>
      </c>
      <c r="E107" s="12" t="s">
        <v>79</v>
      </c>
      <c r="F107" s="18">
        <v>4530.8999999999996</v>
      </c>
      <c r="G107" s="23">
        <v>0</v>
      </c>
      <c r="H107" s="23">
        <v>0</v>
      </c>
    </row>
    <row r="108" spans="1:8" ht="110.25" outlineLevel="1" x14ac:dyDescent="0.25">
      <c r="A108" s="27" t="s">
        <v>522</v>
      </c>
      <c r="B108" s="12" t="s">
        <v>424</v>
      </c>
      <c r="C108" s="12" t="s">
        <v>96</v>
      </c>
      <c r="D108" s="28" t="s">
        <v>523</v>
      </c>
      <c r="E108" s="12"/>
      <c r="F108" s="18">
        <f>F109</f>
        <v>209908.2</v>
      </c>
      <c r="G108" s="18">
        <f t="shared" ref="G108:H108" si="47">G109</f>
        <v>0</v>
      </c>
      <c r="H108" s="18">
        <f t="shared" si="47"/>
        <v>0</v>
      </c>
    </row>
    <row r="109" spans="1:8" ht="47.25" outlineLevel="1" x14ac:dyDescent="0.25">
      <c r="A109" s="22" t="s">
        <v>33</v>
      </c>
      <c r="B109" s="12" t="s">
        <v>424</v>
      </c>
      <c r="C109" s="12" t="s">
        <v>96</v>
      </c>
      <c r="D109" s="28" t="s">
        <v>523</v>
      </c>
      <c r="E109" s="12" t="s">
        <v>79</v>
      </c>
      <c r="F109" s="18">
        <v>209908.2</v>
      </c>
      <c r="G109" s="23">
        <v>0</v>
      </c>
      <c r="H109" s="23">
        <v>0</v>
      </c>
    </row>
    <row r="110" spans="1:8" ht="110.25" outlineLevel="1" x14ac:dyDescent="0.25">
      <c r="A110" s="27" t="s">
        <v>617</v>
      </c>
      <c r="B110" s="12" t="s">
        <v>424</v>
      </c>
      <c r="C110" s="12" t="s">
        <v>96</v>
      </c>
      <c r="D110" s="28" t="s">
        <v>524</v>
      </c>
      <c r="E110" s="12"/>
      <c r="F110" s="18">
        <f>F111</f>
        <v>39983.800000000003</v>
      </c>
      <c r="G110" s="18">
        <f t="shared" ref="G110:H110" si="48">G111</f>
        <v>0</v>
      </c>
      <c r="H110" s="18">
        <f t="shared" si="48"/>
        <v>0</v>
      </c>
    </row>
    <row r="111" spans="1:8" ht="47.25" outlineLevel="1" x14ac:dyDescent="0.25">
      <c r="A111" s="22" t="s">
        <v>33</v>
      </c>
      <c r="B111" s="12" t="s">
        <v>424</v>
      </c>
      <c r="C111" s="12" t="s">
        <v>96</v>
      </c>
      <c r="D111" s="28" t="s">
        <v>524</v>
      </c>
      <c r="E111" s="12" t="s">
        <v>79</v>
      </c>
      <c r="F111" s="18">
        <v>39983.800000000003</v>
      </c>
      <c r="G111" s="23">
        <v>0</v>
      </c>
      <c r="H111" s="23">
        <v>0</v>
      </c>
    </row>
    <row r="112" spans="1:8" ht="110.25" outlineLevel="1" x14ac:dyDescent="0.25">
      <c r="A112" s="27" t="s">
        <v>618</v>
      </c>
      <c r="B112" s="12" t="s">
        <v>424</v>
      </c>
      <c r="C112" s="12" t="s">
        <v>96</v>
      </c>
      <c r="D112" s="28" t="s">
        <v>525</v>
      </c>
      <c r="E112" s="12"/>
      <c r="F112" s="18">
        <f>F113</f>
        <v>65640.7</v>
      </c>
      <c r="G112" s="18">
        <f t="shared" ref="G112:H112" si="49">G113</f>
        <v>0</v>
      </c>
      <c r="H112" s="18">
        <f t="shared" si="49"/>
        <v>0</v>
      </c>
    </row>
    <row r="113" spans="1:8" ht="47.25" outlineLevel="1" x14ac:dyDescent="0.25">
      <c r="A113" s="22" t="s">
        <v>33</v>
      </c>
      <c r="B113" s="12" t="s">
        <v>424</v>
      </c>
      <c r="C113" s="12" t="s">
        <v>96</v>
      </c>
      <c r="D113" s="28" t="s">
        <v>525</v>
      </c>
      <c r="E113" s="12" t="s">
        <v>79</v>
      </c>
      <c r="F113" s="18">
        <v>65640.7</v>
      </c>
      <c r="G113" s="23">
        <v>0</v>
      </c>
      <c r="H113" s="23">
        <v>0</v>
      </c>
    </row>
    <row r="114" spans="1:8" ht="110.25" outlineLevel="1" x14ac:dyDescent="0.25">
      <c r="A114" s="27" t="s">
        <v>526</v>
      </c>
      <c r="B114" s="12" t="s">
        <v>424</v>
      </c>
      <c r="C114" s="12" t="s">
        <v>96</v>
      </c>
      <c r="D114" s="28" t="s">
        <v>527</v>
      </c>
      <c r="E114" s="12"/>
      <c r="F114" s="18">
        <f>F115</f>
        <v>53185</v>
      </c>
      <c r="G114" s="18">
        <f t="shared" ref="G114:H114" si="50">G115</f>
        <v>0</v>
      </c>
      <c r="H114" s="18">
        <f t="shared" si="50"/>
        <v>0</v>
      </c>
    </row>
    <row r="115" spans="1:8" ht="47.25" outlineLevel="1" x14ac:dyDescent="0.25">
      <c r="A115" s="22" t="s">
        <v>33</v>
      </c>
      <c r="B115" s="12" t="s">
        <v>424</v>
      </c>
      <c r="C115" s="12" t="s">
        <v>96</v>
      </c>
      <c r="D115" s="28" t="s">
        <v>527</v>
      </c>
      <c r="E115" s="12" t="s">
        <v>79</v>
      </c>
      <c r="F115" s="18">
        <v>53185</v>
      </c>
      <c r="G115" s="23">
        <v>0</v>
      </c>
      <c r="H115" s="23">
        <v>0</v>
      </c>
    </row>
    <row r="116" spans="1:8" ht="110.25" outlineLevel="1" x14ac:dyDescent="0.25">
      <c r="A116" s="27" t="s">
        <v>528</v>
      </c>
      <c r="B116" s="12" t="s">
        <v>424</v>
      </c>
      <c r="C116" s="12" t="s">
        <v>96</v>
      </c>
      <c r="D116" s="28" t="s">
        <v>529</v>
      </c>
      <c r="E116" s="12"/>
      <c r="F116" s="18">
        <f>F117</f>
        <v>41210.800000000003</v>
      </c>
      <c r="G116" s="18">
        <f t="shared" ref="G116:H116" si="51">G117</f>
        <v>0</v>
      </c>
      <c r="H116" s="18">
        <f t="shared" si="51"/>
        <v>0</v>
      </c>
    </row>
    <row r="117" spans="1:8" ht="47.25" outlineLevel="1" x14ac:dyDescent="0.25">
      <c r="A117" s="22" t="s">
        <v>33</v>
      </c>
      <c r="B117" s="12" t="s">
        <v>424</v>
      </c>
      <c r="C117" s="12" t="s">
        <v>96</v>
      </c>
      <c r="D117" s="28" t="s">
        <v>529</v>
      </c>
      <c r="E117" s="12" t="s">
        <v>79</v>
      </c>
      <c r="F117" s="18">
        <v>41210.800000000003</v>
      </c>
      <c r="G117" s="23">
        <v>0</v>
      </c>
      <c r="H117" s="23">
        <v>0</v>
      </c>
    </row>
    <row r="118" spans="1:8" ht="94.5" outlineLevel="1" x14ac:dyDescent="0.25">
      <c r="A118" s="27" t="s">
        <v>530</v>
      </c>
      <c r="B118" s="12" t="s">
        <v>424</v>
      </c>
      <c r="C118" s="12" t="s">
        <v>96</v>
      </c>
      <c r="D118" s="28" t="s">
        <v>531</v>
      </c>
      <c r="E118" s="12"/>
      <c r="F118" s="18">
        <f>F119</f>
        <v>54758.7</v>
      </c>
      <c r="G118" s="18">
        <f t="shared" ref="G118:H118" si="52">G119</f>
        <v>0</v>
      </c>
      <c r="H118" s="18">
        <f t="shared" si="52"/>
        <v>0</v>
      </c>
    </row>
    <row r="119" spans="1:8" ht="47.25" outlineLevel="1" x14ac:dyDescent="0.25">
      <c r="A119" s="22" t="s">
        <v>33</v>
      </c>
      <c r="B119" s="12" t="s">
        <v>424</v>
      </c>
      <c r="C119" s="12" t="s">
        <v>96</v>
      </c>
      <c r="D119" s="28" t="s">
        <v>531</v>
      </c>
      <c r="E119" s="12" t="s">
        <v>79</v>
      </c>
      <c r="F119" s="18">
        <v>54758.7</v>
      </c>
      <c r="G119" s="23">
        <v>0</v>
      </c>
      <c r="H119" s="23">
        <v>0</v>
      </c>
    </row>
    <row r="120" spans="1:8" ht="126" outlineLevel="1" x14ac:dyDescent="0.25">
      <c r="A120" s="22" t="s">
        <v>532</v>
      </c>
      <c r="B120" s="12" t="s">
        <v>424</v>
      </c>
      <c r="C120" s="12" t="s">
        <v>96</v>
      </c>
      <c r="D120" s="28" t="s">
        <v>533</v>
      </c>
      <c r="E120" s="12"/>
      <c r="F120" s="18">
        <f>F121</f>
        <v>228418.7</v>
      </c>
      <c r="G120" s="18">
        <f t="shared" ref="G120:H120" si="53">G121</f>
        <v>5</v>
      </c>
      <c r="H120" s="18">
        <f t="shared" si="53"/>
        <v>0</v>
      </c>
    </row>
    <row r="121" spans="1:8" ht="47.25" outlineLevel="1" x14ac:dyDescent="0.25">
      <c r="A121" s="24" t="s">
        <v>73</v>
      </c>
      <c r="B121" s="12" t="s">
        <v>424</v>
      </c>
      <c r="C121" s="12" t="s">
        <v>96</v>
      </c>
      <c r="D121" s="28" t="s">
        <v>533</v>
      </c>
      <c r="E121" s="12" t="s">
        <v>74</v>
      </c>
      <c r="F121" s="18">
        <v>228418.7</v>
      </c>
      <c r="G121" s="23">
        <v>5</v>
      </c>
      <c r="H121" s="23">
        <v>0</v>
      </c>
    </row>
    <row r="122" spans="1:8" ht="110.25" outlineLevel="1" x14ac:dyDescent="0.25">
      <c r="A122" s="27" t="s">
        <v>619</v>
      </c>
      <c r="B122" s="12" t="s">
        <v>424</v>
      </c>
      <c r="C122" s="12" t="s">
        <v>96</v>
      </c>
      <c r="D122" s="28" t="s">
        <v>534</v>
      </c>
      <c r="E122" s="12"/>
      <c r="F122" s="18">
        <f>F123</f>
        <v>244300</v>
      </c>
      <c r="G122" s="18">
        <f t="shared" ref="G122:H122" si="54">G123</f>
        <v>0</v>
      </c>
      <c r="H122" s="18">
        <f t="shared" si="54"/>
        <v>0</v>
      </c>
    </row>
    <row r="123" spans="1:8" ht="47.25" outlineLevel="1" x14ac:dyDescent="0.25">
      <c r="A123" s="22" t="s">
        <v>33</v>
      </c>
      <c r="B123" s="12" t="s">
        <v>424</v>
      </c>
      <c r="C123" s="12" t="s">
        <v>96</v>
      </c>
      <c r="D123" s="28" t="s">
        <v>534</v>
      </c>
      <c r="E123" s="12" t="s">
        <v>79</v>
      </c>
      <c r="F123" s="18">
        <v>244300</v>
      </c>
      <c r="G123" s="23">
        <v>0</v>
      </c>
      <c r="H123" s="23">
        <v>0</v>
      </c>
    </row>
    <row r="124" spans="1:8" ht="110.25" outlineLevel="1" x14ac:dyDescent="0.25">
      <c r="A124" s="27" t="s">
        <v>620</v>
      </c>
      <c r="B124" s="12" t="s">
        <v>424</v>
      </c>
      <c r="C124" s="12" t="s">
        <v>96</v>
      </c>
      <c r="D124" s="28" t="s">
        <v>535</v>
      </c>
      <c r="E124" s="12"/>
      <c r="F124" s="18">
        <f>F125</f>
        <v>35000</v>
      </c>
      <c r="G124" s="18">
        <f t="shared" ref="G124:H124" si="55">G125</f>
        <v>0</v>
      </c>
      <c r="H124" s="18">
        <f t="shared" si="55"/>
        <v>0</v>
      </c>
    </row>
    <row r="125" spans="1:8" ht="47.25" outlineLevel="1" x14ac:dyDescent="0.25">
      <c r="A125" s="22" t="s">
        <v>33</v>
      </c>
      <c r="B125" s="12" t="s">
        <v>424</v>
      </c>
      <c r="C125" s="12" t="s">
        <v>96</v>
      </c>
      <c r="D125" s="28" t="s">
        <v>535</v>
      </c>
      <c r="E125" s="12" t="s">
        <v>79</v>
      </c>
      <c r="F125" s="18">
        <v>35000</v>
      </c>
      <c r="G125" s="23">
        <v>0</v>
      </c>
      <c r="H125" s="23">
        <v>0</v>
      </c>
    </row>
    <row r="126" spans="1:8" ht="94.5" outlineLevel="1" x14ac:dyDescent="0.25">
      <c r="A126" s="22" t="s">
        <v>536</v>
      </c>
      <c r="B126" s="12" t="s">
        <v>424</v>
      </c>
      <c r="C126" s="12" t="s">
        <v>96</v>
      </c>
      <c r="D126" s="12" t="s">
        <v>537</v>
      </c>
      <c r="E126" s="12"/>
      <c r="F126" s="18">
        <f>F127</f>
        <v>37051.599999999999</v>
      </c>
      <c r="G126" s="18">
        <f t="shared" ref="G126:H126" si="56">G127</f>
        <v>0</v>
      </c>
      <c r="H126" s="18">
        <f t="shared" si="56"/>
        <v>0</v>
      </c>
    </row>
    <row r="127" spans="1:8" ht="47.25" outlineLevel="1" x14ac:dyDescent="0.25">
      <c r="A127" s="22" t="s">
        <v>33</v>
      </c>
      <c r="B127" s="12" t="s">
        <v>424</v>
      </c>
      <c r="C127" s="12" t="s">
        <v>96</v>
      </c>
      <c r="D127" s="12" t="s">
        <v>537</v>
      </c>
      <c r="E127" s="12" t="s">
        <v>79</v>
      </c>
      <c r="F127" s="18">
        <v>37051.599999999999</v>
      </c>
      <c r="G127" s="23">
        <v>0</v>
      </c>
      <c r="H127" s="23">
        <v>0</v>
      </c>
    </row>
    <row r="128" spans="1:8" ht="110.25" outlineLevel="1" x14ac:dyDescent="0.25">
      <c r="A128" s="27" t="s">
        <v>538</v>
      </c>
      <c r="B128" s="12" t="s">
        <v>424</v>
      </c>
      <c r="C128" s="12" t="s">
        <v>96</v>
      </c>
      <c r="D128" s="28" t="s">
        <v>539</v>
      </c>
      <c r="E128" s="12"/>
      <c r="F128" s="18">
        <f>F129</f>
        <v>182788.8</v>
      </c>
      <c r="G128" s="18">
        <f t="shared" ref="G128:H128" si="57">G129</f>
        <v>0</v>
      </c>
      <c r="H128" s="18">
        <f t="shared" si="57"/>
        <v>0</v>
      </c>
    </row>
    <row r="129" spans="1:8" ht="47.25" outlineLevel="1" x14ac:dyDescent="0.25">
      <c r="A129" s="22" t="s">
        <v>33</v>
      </c>
      <c r="B129" s="12" t="s">
        <v>424</v>
      </c>
      <c r="C129" s="12" t="s">
        <v>96</v>
      </c>
      <c r="D129" s="28" t="s">
        <v>539</v>
      </c>
      <c r="E129" s="12" t="s">
        <v>79</v>
      </c>
      <c r="F129" s="18">
        <v>182788.8</v>
      </c>
      <c r="G129" s="23">
        <v>0</v>
      </c>
      <c r="H129" s="23">
        <v>0</v>
      </c>
    </row>
    <row r="130" spans="1:8" ht="110.25" outlineLevel="1" x14ac:dyDescent="0.25">
      <c r="A130" s="27" t="s">
        <v>540</v>
      </c>
      <c r="B130" s="12" t="s">
        <v>424</v>
      </c>
      <c r="C130" s="12" t="s">
        <v>96</v>
      </c>
      <c r="D130" s="28" t="s">
        <v>541</v>
      </c>
      <c r="E130" s="12"/>
      <c r="F130" s="18">
        <f>F131</f>
        <v>148300</v>
      </c>
      <c r="G130" s="18">
        <f t="shared" ref="G130:H130" si="58">G131</f>
        <v>0</v>
      </c>
      <c r="H130" s="18">
        <f t="shared" si="58"/>
        <v>0</v>
      </c>
    </row>
    <row r="131" spans="1:8" ht="47.25" outlineLevel="1" x14ac:dyDescent="0.25">
      <c r="A131" s="22" t="s">
        <v>33</v>
      </c>
      <c r="B131" s="12" t="s">
        <v>424</v>
      </c>
      <c r="C131" s="12" t="s">
        <v>96</v>
      </c>
      <c r="D131" s="28" t="s">
        <v>541</v>
      </c>
      <c r="E131" s="12" t="s">
        <v>79</v>
      </c>
      <c r="F131" s="18">
        <v>148300</v>
      </c>
      <c r="G131" s="23">
        <v>0</v>
      </c>
      <c r="H131" s="23">
        <v>0</v>
      </c>
    </row>
    <row r="132" spans="1:8" ht="110.25" outlineLevel="1" x14ac:dyDescent="0.25">
      <c r="A132" s="27" t="s">
        <v>542</v>
      </c>
      <c r="B132" s="12" t="s">
        <v>424</v>
      </c>
      <c r="C132" s="12" t="s">
        <v>96</v>
      </c>
      <c r="D132" s="28" t="s">
        <v>543</v>
      </c>
      <c r="E132" s="12"/>
      <c r="F132" s="18">
        <f>F133</f>
        <v>169200</v>
      </c>
      <c r="G132" s="18">
        <f t="shared" ref="G132:H132" si="59">G133</f>
        <v>0</v>
      </c>
      <c r="H132" s="18">
        <f t="shared" si="59"/>
        <v>0</v>
      </c>
    </row>
    <row r="133" spans="1:8" ht="47.25" outlineLevel="1" x14ac:dyDescent="0.25">
      <c r="A133" s="22" t="s">
        <v>33</v>
      </c>
      <c r="B133" s="12" t="s">
        <v>424</v>
      </c>
      <c r="C133" s="12" t="s">
        <v>96</v>
      </c>
      <c r="D133" s="28" t="s">
        <v>543</v>
      </c>
      <c r="E133" s="12" t="s">
        <v>79</v>
      </c>
      <c r="F133" s="18">
        <v>169200</v>
      </c>
      <c r="G133" s="23">
        <v>0</v>
      </c>
      <c r="H133" s="23">
        <v>0</v>
      </c>
    </row>
    <row r="134" spans="1:8" ht="110.25" outlineLevel="1" x14ac:dyDescent="0.25">
      <c r="A134" s="27" t="s">
        <v>544</v>
      </c>
      <c r="B134" s="12" t="s">
        <v>424</v>
      </c>
      <c r="C134" s="12" t="s">
        <v>96</v>
      </c>
      <c r="D134" s="28" t="s">
        <v>545</v>
      </c>
      <c r="E134" s="12"/>
      <c r="F134" s="18">
        <f>F135</f>
        <v>170400</v>
      </c>
      <c r="G134" s="18">
        <f t="shared" ref="G134:H134" si="60">G135</f>
        <v>0</v>
      </c>
      <c r="H134" s="18">
        <f t="shared" si="60"/>
        <v>0</v>
      </c>
    </row>
    <row r="135" spans="1:8" ht="47.25" outlineLevel="1" x14ac:dyDescent="0.25">
      <c r="A135" s="22" t="s">
        <v>33</v>
      </c>
      <c r="B135" s="12" t="s">
        <v>424</v>
      </c>
      <c r="C135" s="12" t="s">
        <v>96</v>
      </c>
      <c r="D135" s="28" t="s">
        <v>545</v>
      </c>
      <c r="E135" s="12" t="s">
        <v>79</v>
      </c>
      <c r="F135" s="18">
        <v>170400</v>
      </c>
      <c r="G135" s="23">
        <v>0</v>
      </c>
      <c r="H135" s="23">
        <v>0</v>
      </c>
    </row>
    <row r="136" spans="1:8" ht="110.25" outlineLevel="1" x14ac:dyDescent="0.25">
      <c r="A136" s="22" t="s">
        <v>546</v>
      </c>
      <c r="B136" s="12" t="s">
        <v>424</v>
      </c>
      <c r="C136" s="12" t="s">
        <v>96</v>
      </c>
      <c r="D136" s="28" t="s">
        <v>547</v>
      </c>
      <c r="E136" s="12"/>
      <c r="F136" s="18">
        <f>F137</f>
        <v>107700</v>
      </c>
      <c r="G136" s="18">
        <f t="shared" ref="G136:H136" si="61">G137</f>
        <v>0</v>
      </c>
      <c r="H136" s="18">
        <f t="shared" si="61"/>
        <v>0</v>
      </c>
    </row>
    <row r="137" spans="1:8" ht="47.25" outlineLevel="1" x14ac:dyDescent="0.25">
      <c r="A137" s="22" t="s">
        <v>33</v>
      </c>
      <c r="B137" s="12" t="s">
        <v>424</v>
      </c>
      <c r="C137" s="12" t="s">
        <v>96</v>
      </c>
      <c r="D137" s="28" t="s">
        <v>547</v>
      </c>
      <c r="E137" s="12" t="s">
        <v>79</v>
      </c>
      <c r="F137" s="18">
        <v>107700</v>
      </c>
      <c r="G137" s="23">
        <v>0</v>
      </c>
      <c r="H137" s="23">
        <v>0</v>
      </c>
    </row>
    <row r="138" spans="1:8" ht="110.25" outlineLevel="1" x14ac:dyDescent="0.25">
      <c r="A138" s="22" t="s">
        <v>548</v>
      </c>
      <c r="B138" s="12" t="s">
        <v>424</v>
      </c>
      <c r="C138" s="12" t="s">
        <v>96</v>
      </c>
      <c r="D138" s="28" t="s">
        <v>549</v>
      </c>
      <c r="E138" s="12"/>
      <c r="F138" s="18">
        <f>F139</f>
        <v>42400</v>
      </c>
      <c r="G138" s="18">
        <f t="shared" ref="G138:H138" si="62">G139</f>
        <v>0</v>
      </c>
      <c r="H138" s="18">
        <f t="shared" si="62"/>
        <v>0</v>
      </c>
    </row>
    <row r="139" spans="1:8" ht="47.25" outlineLevel="1" x14ac:dyDescent="0.25">
      <c r="A139" s="22" t="s">
        <v>33</v>
      </c>
      <c r="B139" s="12" t="s">
        <v>424</v>
      </c>
      <c r="C139" s="12" t="s">
        <v>96</v>
      </c>
      <c r="D139" s="28" t="s">
        <v>549</v>
      </c>
      <c r="E139" s="12" t="s">
        <v>79</v>
      </c>
      <c r="F139" s="18">
        <v>42400</v>
      </c>
      <c r="G139" s="23">
        <v>0</v>
      </c>
      <c r="H139" s="23">
        <v>0</v>
      </c>
    </row>
    <row r="140" spans="1:8" ht="31.5" outlineLevel="1" x14ac:dyDescent="0.25">
      <c r="A140" s="22" t="s">
        <v>59</v>
      </c>
      <c r="B140" s="12" t="s">
        <v>424</v>
      </c>
      <c r="C140" s="12" t="s">
        <v>96</v>
      </c>
      <c r="D140" s="12" t="s">
        <v>165</v>
      </c>
      <c r="E140" s="12"/>
      <c r="F140" s="18">
        <f>F141</f>
        <v>177954.6</v>
      </c>
      <c r="G140" s="18">
        <f t="shared" ref="G140:H140" si="63">G141</f>
        <v>178252.2</v>
      </c>
      <c r="H140" s="18">
        <f t="shared" si="63"/>
        <v>178252.2</v>
      </c>
    </row>
    <row r="141" spans="1:8" ht="47.25" outlineLevel="1" x14ac:dyDescent="0.25">
      <c r="A141" s="22" t="s">
        <v>166</v>
      </c>
      <c r="B141" s="12" t="s">
        <v>424</v>
      </c>
      <c r="C141" s="12" t="s">
        <v>96</v>
      </c>
      <c r="D141" s="12" t="s">
        <v>167</v>
      </c>
      <c r="E141" s="12"/>
      <c r="F141" s="18">
        <f>F142+F144+F146+F148+F150+F152</f>
        <v>177954.6</v>
      </c>
      <c r="G141" s="18">
        <f t="shared" ref="G141:H141" si="64">G142+G144+G146+G148+G150+G152</f>
        <v>178252.2</v>
      </c>
      <c r="H141" s="18">
        <f t="shared" si="64"/>
        <v>178252.2</v>
      </c>
    </row>
    <row r="142" spans="1:8" ht="63" outlineLevel="1" x14ac:dyDescent="0.25">
      <c r="A142" s="24" t="s">
        <v>550</v>
      </c>
      <c r="B142" s="12" t="s">
        <v>424</v>
      </c>
      <c r="C142" s="12" t="s">
        <v>96</v>
      </c>
      <c r="D142" s="12" t="s">
        <v>551</v>
      </c>
      <c r="E142" s="12"/>
      <c r="F142" s="18">
        <f>F143</f>
        <v>111.7</v>
      </c>
      <c r="G142" s="18">
        <f t="shared" ref="G142:H142" si="65">G143</f>
        <v>0</v>
      </c>
      <c r="H142" s="18">
        <f t="shared" si="65"/>
        <v>0</v>
      </c>
    </row>
    <row r="143" spans="1:8" ht="47.25" outlineLevel="1" x14ac:dyDescent="0.25">
      <c r="A143" s="24" t="s">
        <v>73</v>
      </c>
      <c r="B143" s="12" t="s">
        <v>424</v>
      </c>
      <c r="C143" s="12" t="s">
        <v>96</v>
      </c>
      <c r="D143" s="12" t="s">
        <v>551</v>
      </c>
      <c r="E143" s="12">
        <v>400</v>
      </c>
      <c r="F143" s="18">
        <v>111.7</v>
      </c>
      <c r="G143" s="23">
        <v>0</v>
      </c>
      <c r="H143" s="23">
        <v>0</v>
      </c>
    </row>
    <row r="144" spans="1:8" ht="157.5" outlineLevel="1" x14ac:dyDescent="0.25">
      <c r="A144" s="16" t="s">
        <v>630</v>
      </c>
      <c r="B144" s="12" t="s">
        <v>424</v>
      </c>
      <c r="C144" s="12" t="s">
        <v>96</v>
      </c>
      <c r="D144" s="12" t="s">
        <v>552</v>
      </c>
      <c r="E144" s="12"/>
      <c r="F144" s="18">
        <f>F145</f>
        <v>7700</v>
      </c>
      <c r="G144" s="18">
        <f t="shared" ref="G144:H144" si="66">G145</f>
        <v>0</v>
      </c>
      <c r="H144" s="18">
        <f t="shared" si="66"/>
        <v>0</v>
      </c>
    </row>
    <row r="145" spans="1:8" ht="47.25" outlineLevel="1" x14ac:dyDescent="0.25">
      <c r="A145" s="16" t="s">
        <v>73</v>
      </c>
      <c r="B145" s="12" t="s">
        <v>424</v>
      </c>
      <c r="C145" s="12" t="s">
        <v>96</v>
      </c>
      <c r="D145" s="12" t="s">
        <v>552</v>
      </c>
      <c r="E145" s="12">
        <v>400</v>
      </c>
      <c r="F145" s="18">
        <v>7700</v>
      </c>
      <c r="G145" s="23">
        <v>0</v>
      </c>
      <c r="H145" s="23">
        <v>0</v>
      </c>
    </row>
    <row r="146" spans="1:8" ht="15.75" outlineLevel="1" x14ac:dyDescent="0.25">
      <c r="A146" s="16" t="s">
        <v>645</v>
      </c>
      <c r="B146" s="12" t="s">
        <v>424</v>
      </c>
      <c r="C146" s="12" t="s">
        <v>96</v>
      </c>
      <c r="D146" s="12" t="s">
        <v>553</v>
      </c>
      <c r="E146" s="12"/>
      <c r="F146" s="18">
        <f>F147</f>
        <v>3798.3</v>
      </c>
      <c r="G146" s="18">
        <f t="shared" ref="G146:H146" si="67">G147</f>
        <v>0</v>
      </c>
      <c r="H146" s="18">
        <f t="shared" si="67"/>
        <v>0</v>
      </c>
    </row>
    <row r="147" spans="1:8" ht="47.25" outlineLevel="1" x14ac:dyDescent="0.25">
      <c r="A147" s="16" t="s">
        <v>33</v>
      </c>
      <c r="B147" s="12" t="s">
        <v>424</v>
      </c>
      <c r="C147" s="12" t="s">
        <v>96</v>
      </c>
      <c r="D147" s="12" t="s">
        <v>553</v>
      </c>
      <c r="E147" s="12" t="s">
        <v>79</v>
      </c>
      <c r="F147" s="18">
        <v>3798.3</v>
      </c>
      <c r="G147" s="23">
        <v>0</v>
      </c>
      <c r="H147" s="23">
        <v>0</v>
      </c>
    </row>
    <row r="148" spans="1:8" ht="78.75" outlineLevel="1" x14ac:dyDescent="0.25">
      <c r="A148" s="24" t="s">
        <v>554</v>
      </c>
      <c r="B148" s="12" t="s">
        <v>424</v>
      </c>
      <c r="C148" s="12" t="s">
        <v>96</v>
      </c>
      <c r="D148" s="12" t="s">
        <v>555</v>
      </c>
      <c r="E148" s="12"/>
      <c r="F148" s="18">
        <f>F149</f>
        <v>65103.7</v>
      </c>
      <c r="G148" s="18">
        <f t="shared" ref="G148:H148" si="68">G149</f>
        <v>69090.7</v>
      </c>
      <c r="H148" s="18">
        <f t="shared" si="68"/>
        <v>69090.7</v>
      </c>
    </row>
    <row r="149" spans="1:8" ht="47.25" outlineLevel="1" x14ac:dyDescent="0.25">
      <c r="A149" s="24" t="s">
        <v>73</v>
      </c>
      <c r="B149" s="12" t="s">
        <v>424</v>
      </c>
      <c r="C149" s="12" t="s">
        <v>96</v>
      </c>
      <c r="D149" s="12" t="s">
        <v>555</v>
      </c>
      <c r="E149" s="12">
        <v>400</v>
      </c>
      <c r="F149" s="18">
        <v>65103.7</v>
      </c>
      <c r="G149" s="23">
        <v>69090.7</v>
      </c>
      <c r="H149" s="23">
        <v>69090.7</v>
      </c>
    </row>
    <row r="150" spans="1:8" ht="110.25" outlineLevel="1" x14ac:dyDescent="0.25">
      <c r="A150" s="24" t="s">
        <v>556</v>
      </c>
      <c r="B150" s="12" t="s">
        <v>424</v>
      </c>
      <c r="C150" s="12" t="s">
        <v>96</v>
      </c>
      <c r="D150" s="12" t="s">
        <v>557</v>
      </c>
      <c r="E150" s="12"/>
      <c r="F150" s="18">
        <f>F151</f>
        <v>97755.7</v>
      </c>
      <c r="G150" s="18">
        <f t="shared" ref="G150:H150" si="69">G151</f>
        <v>105676.3</v>
      </c>
      <c r="H150" s="18">
        <f t="shared" si="69"/>
        <v>105676.3</v>
      </c>
    </row>
    <row r="151" spans="1:8" ht="47.25" outlineLevel="1" x14ac:dyDescent="0.25">
      <c r="A151" s="16" t="s">
        <v>33</v>
      </c>
      <c r="B151" s="12" t="s">
        <v>424</v>
      </c>
      <c r="C151" s="12" t="s">
        <v>96</v>
      </c>
      <c r="D151" s="12" t="s">
        <v>557</v>
      </c>
      <c r="E151" s="12">
        <v>200</v>
      </c>
      <c r="F151" s="18">
        <v>97755.7</v>
      </c>
      <c r="G151" s="23">
        <v>105676.3</v>
      </c>
      <c r="H151" s="23">
        <v>105676.3</v>
      </c>
    </row>
    <row r="152" spans="1:8" ht="110.25" outlineLevel="1" x14ac:dyDescent="0.25">
      <c r="A152" s="22" t="s">
        <v>558</v>
      </c>
      <c r="B152" s="12" t="s">
        <v>424</v>
      </c>
      <c r="C152" s="12" t="s">
        <v>96</v>
      </c>
      <c r="D152" s="12" t="s">
        <v>559</v>
      </c>
      <c r="E152" s="12"/>
      <c r="F152" s="18">
        <f>F153</f>
        <v>3485.2</v>
      </c>
      <c r="G152" s="18">
        <f t="shared" ref="G152:H152" si="70">G153</f>
        <v>3485.2</v>
      </c>
      <c r="H152" s="18">
        <f t="shared" si="70"/>
        <v>3485.2</v>
      </c>
    </row>
    <row r="153" spans="1:8" ht="47.25" outlineLevel="1" x14ac:dyDescent="0.25">
      <c r="A153" s="22" t="s">
        <v>33</v>
      </c>
      <c r="B153" s="12" t="s">
        <v>424</v>
      </c>
      <c r="C153" s="12" t="s">
        <v>96</v>
      </c>
      <c r="D153" s="12" t="s">
        <v>559</v>
      </c>
      <c r="E153" s="12">
        <v>200</v>
      </c>
      <c r="F153" s="18">
        <v>3485.2</v>
      </c>
      <c r="G153" s="23">
        <v>3485.2</v>
      </c>
      <c r="H153" s="23">
        <v>3485.2</v>
      </c>
    </row>
    <row r="154" spans="1:8" ht="31.5" outlineLevel="1" x14ac:dyDescent="0.25">
      <c r="A154" s="22" t="s">
        <v>560</v>
      </c>
      <c r="B154" s="12" t="s">
        <v>424</v>
      </c>
      <c r="C154" s="12" t="s">
        <v>97</v>
      </c>
      <c r="D154" s="12"/>
      <c r="E154" s="12"/>
      <c r="F154" s="18">
        <f>F155+F164</f>
        <v>7428.8</v>
      </c>
      <c r="G154" s="18">
        <f t="shared" ref="G154:H154" si="71">G155+G164</f>
        <v>6544.7</v>
      </c>
      <c r="H154" s="18">
        <f t="shared" si="71"/>
        <v>6544.7</v>
      </c>
    </row>
    <row r="155" spans="1:8" ht="63" outlineLevel="1" x14ac:dyDescent="0.25">
      <c r="A155" s="22" t="s">
        <v>561</v>
      </c>
      <c r="B155" s="12" t="s">
        <v>424</v>
      </c>
      <c r="C155" s="12" t="s">
        <v>97</v>
      </c>
      <c r="D155" s="12" t="s">
        <v>562</v>
      </c>
      <c r="E155" s="12"/>
      <c r="F155" s="18">
        <f>F156</f>
        <v>2354.1999999999998</v>
      </c>
      <c r="G155" s="18">
        <f t="shared" ref="G155:H156" si="72">G156</f>
        <v>2354.8000000000002</v>
      </c>
      <c r="H155" s="18">
        <f t="shared" si="72"/>
        <v>2354.8000000000002</v>
      </c>
    </row>
    <row r="156" spans="1:8" ht="31.5" outlineLevel="1" x14ac:dyDescent="0.25">
      <c r="A156" s="22" t="s">
        <v>59</v>
      </c>
      <c r="B156" s="12" t="s">
        <v>424</v>
      </c>
      <c r="C156" s="12" t="s">
        <v>97</v>
      </c>
      <c r="D156" s="12" t="s">
        <v>563</v>
      </c>
      <c r="E156" s="12"/>
      <c r="F156" s="18">
        <f>F157</f>
        <v>2354.1999999999998</v>
      </c>
      <c r="G156" s="18">
        <f t="shared" si="72"/>
        <v>2354.8000000000002</v>
      </c>
      <c r="H156" s="18">
        <f t="shared" si="72"/>
        <v>2354.8000000000002</v>
      </c>
    </row>
    <row r="157" spans="1:8" ht="63" outlineLevel="1" x14ac:dyDescent="0.25">
      <c r="A157" s="22" t="s">
        <v>564</v>
      </c>
      <c r="B157" s="12" t="s">
        <v>424</v>
      </c>
      <c r="C157" s="12" t="s">
        <v>97</v>
      </c>
      <c r="D157" s="12" t="s">
        <v>565</v>
      </c>
      <c r="E157" s="12"/>
      <c r="F157" s="18">
        <f>F158+F160+F162</f>
        <v>2354.1999999999998</v>
      </c>
      <c r="G157" s="18">
        <f t="shared" ref="G157:H157" si="73">G158+G160+G162</f>
        <v>2354.8000000000002</v>
      </c>
      <c r="H157" s="18">
        <f t="shared" si="73"/>
        <v>2354.8000000000002</v>
      </c>
    </row>
    <row r="158" spans="1:8" ht="47.25" outlineLevel="1" x14ac:dyDescent="0.25">
      <c r="A158" s="22" t="s">
        <v>566</v>
      </c>
      <c r="B158" s="12" t="s">
        <v>424</v>
      </c>
      <c r="C158" s="12" t="s">
        <v>97</v>
      </c>
      <c r="D158" s="12" t="s">
        <v>567</v>
      </c>
      <c r="E158" s="12"/>
      <c r="F158" s="18">
        <f>F159</f>
        <v>48</v>
      </c>
      <c r="G158" s="18">
        <f t="shared" ref="G158:H158" si="74">G159</f>
        <v>48</v>
      </c>
      <c r="H158" s="18">
        <f t="shared" si="74"/>
        <v>48</v>
      </c>
    </row>
    <row r="159" spans="1:8" ht="47.25" outlineLevel="1" x14ac:dyDescent="0.25">
      <c r="A159" s="22" t="s">
        <v>33</v>
      </c>
      <c r="B159" s="12" t="s">
        <v>424</v>
      </c>
      <c r="C159" s="12" t="s">
        <v>97</v>
      </c>
      <c r="D159" s="12" t="s">
        <v>567</v>
      </c>
      <c r="E159" s="12">
        <v>200</v>
      </c>
      <c r="F159" s="18">
        <v>48</v>
      </c>
      <c r="G159" s="23">
        <v>48</v>
      </c>
      <c r="H159" s="23">
        <v>48</v>
      </c>
    </row>
    <row r="160" spans="1:8" ht="78.75" outlineLevel="1" x14ac:dyDescent="0.25">
      <c r="A160" s="24" t="s">
        <v>568</v>
      </c>
      <c r="B160" s="12" t="s">
        <v>424</v>
      </c>
      <c r="C160" s="12" t="s">
        <v>97</v>
      </c>
      <c r="D160" s="12" t="s">
        <v>569</v>
      </c>
      <c r="E160" s="12"/>
      <c r="F160" s="18">
        <f>F161</f>
        <v>475.5</v>
      </c>
      <c r="G160" s="18">
        <f t="shared" ref="G160:H160" si="75">G161</f>
        <v>475.5</v>
      </c>
      <c r="H160" s="18">
        <f t="shared" si="75"/>
        <v>475.5</v>
      </c>
    </row>
    <row r="161" spans="1:8" ht="47.25" outlineLevel="1" x14ac:dyDescent="0.25">
      <c r="A161" s="22" t="s">
        <v>33</v>
      </c>
      <c r="B161" s="12" t="s">
        <v>424</v>
      </c>
      <c r="C161" s="12" t="s">
        <v>97</v>
      </c>
      <c r="D161" s="12" t="s">
        <v>569</v>
      </c>
      <c r="E161" s="12">
        <v>200</v>
      </c>
      <c r="F161" s="18">
        <v>475.5</v>
      </c>
      <c r="G161" s="23">
        <v>475.5</v>
      </c>
      <c r="H161" s="23">
        <v>475.5</v>
      </c>
    </row>
    <row r="162" spans="1:8" ht="220.5" outlineLevel="1" x14ac:dyDescent="0.25">
      <c r="A162" s="29" t="s">
        <v>570</v>
      </c>
      <c r="B162" s="12" t="s">
        <v>424</v>
      </c>
      <c r="C162" s="12" t="s">
        <v>97</v>
      </c>
      <c r="D162" s="12" t="s">
        <v>571</v>
      </c>
      <c r="E162" s="12"/>
      <c r="F162" s="18">
        <f>F163</f>
        <v>1830.7</v>
      </c>
      <c r="G162" s="18">
        <f t="shared" ref="G162:H162" si="76">G163</f>
        <v>1831.3</v>
      </c>
      <c r="H162" s="18">
        <f t="shared" si="76"/>
        <v>1831.3</v>
      </c>
    </row>
    <row r="163" spans="1:8" ht="15.75" outlineLevel="1" x14ac:dyDescent="0.25">
      <c r="A163" s="24" t="s">
        <v>34</v>
      </c>
      <c r="B163" s="12" t="s">
        <v>424</v>
      </c>
      <c r="C163" s="12" t="s">
        <v>97</v>
      </c>
      <c r="D163" s="12" t="s">
        <v>571</v>
      </c>
      <c r="E163" s="12">
        <v>800</v>
      </c>
      <c r="F163" s="18">
        <v>1830.7</v>
      </c>
      <c r="G163" s="23">
        <v>1831.3</v>
      </c>
      <c r="H163" s="23">
        <v>1831.3</v>
      </c>
    </row>
    <row r="164" spans="1:8" ht="78.75" outlineLevel="1" x14ac:dyDescent="0.25">
      <c r="A164" s="24" t="s">
        <v>572</v>
      </c>
      <c r="B164" s="12" t="s">
        <v>424</v>
      </c>
      <c r="C164" s="12" t="s">
        <v>97</v>
      </c>
      <c r="D164" s="12" t="s">
        <v>573</v>
      </c>
      <c r="E164" s="12"/>
      <c r="F164" s="18">
        <f>F165</f>
        <v>5074.6000000000004</v>
      </c>
      <c r="G164" s="18">
        <f t="shared" ref="G164:H164" si="77">G165</f>
        <v>4189.8999999999996</v>
      </c>
      <c r="H164" s="18">
        <f t="shared" si="77"/>
        <v>4189.8999999999996</v>
      </c>
    </row>
    <row r="165" spans="1:8" ht="31.5" outlineLevel="1" x14ac:dyDescent="0.25">
      <c r="A165" s="24" t="s">
        <v>59</v>
      </c>
      <c r="B165" s="12" t="s">
        <v>424</v>
      </c>
      <c r="C165" s="12" t="s">
        <v>97</v>
      </c>
      <c r="D165" s="12" t="s">
        <v>574</v>
      </c>
      <c r="E165" s="12"/>
      <c r="F165" s="18">
        <f>F166+F171</f>
        <v>5074.6000000000004</v>
      </c>
      <c r="G165" s="18">
        <f t="shared" ref="G165:H165" si="78">G166+G171</f>
        <v>4189.8999999999996</v>
      </c>
      <c r="H165" s="18">
        <f t="shared" si="78"/>
        <v>4189.8999999999996</v>
      </c>
    </row>
    <row r="166" spans="1:8" ht="63" outlineLevel="1" x14ac:dyDescent="0.25">
      <c r="A166" s="24" t="s">
        <v>575</v>
      </c>
      <c r="B166" s="12" t="s">
        <v>424</v>
      </c>
      <c r="C166" s="12" t="s">
        <v>97</v>
      </c>
      <c r="D166" s="12" t="s">
        <v>576</v>
      </c>
      <c r="E166" s="12"/>
      <c r="F166" s="18">
        <f>F167+F169</f>
        <v>1079.6000000000001</v>
      </c>
      <c r="G166" s="18">
        <f t="shared" ref="G166:H166" si="79">G167+G169</f>
        <v>794.9</v>
      </c>
      <c r="H166" s="18">
        <f t="shared" si="79"/>
        <v>794.9</v>
      </c>
    </row>
    <row r="167" spans="1:8" ht="15.75" outlineLevel="1" x14ac:dyDescent="0.25">
      <c r="A167" s="24" t="s">
        <v>577</v>
      </c>
      <c r="B167" s="12" t="s">
        <v>424</v>
      </c>
      <c r="C167" s="12" t="s">
        <v>97</v>
      </c>
      <c r="D167" s="12" t="s">
        <v>578</v>
      </c>
      <c r="E167" s="12"/>
      <c r="F167" s="18">
        <f>F168</f>
        <v>1034.9000000000001</v>
      </c>
      <c r="G167" s="18">
        <f t="shared" ref="G167:H167" si="80">G168</f>
        <v>794.9</v>
      </c>
      <c r="H167" s="18">
        <f t="shared" si="80"/>
        <v>794.9</v>
      </c>
    </row>
    <row r="168" spans="1:8" ht="47.25" outlineLevel="1" x14ac:dyDescent="0.25">
      <c r="A168" s="24" t="s">
        <v>33</v>
      </c>
      <c r="B168" s="12" t="s">
        <v>424</v>
      </c>
      <c r="C168" s="12" t="s">
        <v>97</v>
      </c>
      <c r="D168" s="12" t="s">
        <v>578</v>
      </c>
      <c r="E168" s="12">
        <v>200</v>
      </c>
      <c r="F168" s="18">
        <v>1034.9000000000001</v>
      </c>
      <c r="G168" s="23">
        <v>794.9</v>
      </c>
      <c r="H168" s="23">
        <v>794.9</v>
      </c>
    </row>
    <row r="169" spans="1:8" ht="31.5" outlineLevel="1" x14ac:dyDescent="0.25">
      <c r="A169" s="24" t="s">
        <v>579</v>
      </c>
      <c r="B169" s="12" t="s">
        <v>424</v>
      </c>
      <c r="C169" s="12" t="s">
        <v>97</v>
      </c>
      <c r="D169" s="12" t="s">
        <v>580</v>
      </c>
      <c r="E169" s="12"/>
      <c r="F169" s="18">
        <f>F170</f>
        <v>44.7</v>
      </c>
      <c r="G169" s="18">
        <f t="shared" ref="G169:H169" si="81">G170</f>
        <v>0</v>
      </c>
      <c r="H169" s="18">
        <f t="shared" si="81"/>
        <v>0</v>
      </c>
    </row>
    <row r="170" spans="1:8" ht="47.25" outlineLevel="1" x14ac:dyDescent="0.25">
      <c r="A170" s="24" t="s">
        <v>33</v>
      </c>
      <c r="B170" s="12" t="s">
        <v>424</v>
      </c>
      <c r="C170" s="12" t="s">
        <v>97</v>
      </c>
      <c r="D170" s="12" t="s">
        <v>580</v>
      </c>
      <c r="E170" s="12">
        <v>200</v>
      </c>
      <c r="F170" s="18">
        <v>44.7</v>
      </c>
      <c r="G170" s="23">
        <v>0</v>
      </c>
      <c r="H170" s="23">
        <v>0</v>
      </c>
    </row>
    <row r="171" spans="1:8" ht="63" outlineLevel="1" x14ac:dyDescent="0.25">
      <c r="A171" s="24" t="s">
        <v>581</v>
      </c>
      <c r="B171" s="12" t="s">
        <v>424</v>
      </c>
      <c r="C171" s="12" t="s">
        <v>97</v>
      </c>
      <c r="D171" s="12" t="s">
        <v>582</v>
      </c>
      <c r="E171" s="12"/>
      <c r="F171" s="18">
        <f>F172</f>
        <v>3995</v>
      </c>
      <c r="G171" s="18">
        <f t="shared" ref="G171:H172" si="82">G172</f>
        <v>3395</v>
      </c>
      <c r="H171" s="18">
        <f t="shared" si="82"/>
        <v>3395</v>
      </c>
    </row>
    <row r="172" spans="1:8" ht="94.5" outlineLevel="1" x14ac:dyDescent="0.25">
      <c r="A172" s="24" t="s">
        <v>583</v>
      </c>
      <c r="B172" s="12" t="s">
        <v>424</v>
      </c>
      <c r="C172" s="12" t="s">
        <v>97</v>
      </c>
      <c r="D172" s="12" t="s">
        <v>584</v>
      </c>
      <c r="E172" s="12"/>
      <c r="F172" s="18">
        <f>F173</f>
        <v>3995</v>
      </c>
      <c r="G172" s="18">
        <f t="shared" si="82"/>
        <v>3395</v>
      </c>
      <c r="H172" s="18">
        <f t="shared" si="82"/>
        <v>3395</v>
      </c>
    </row>
    <row r="173" spans="1:8" ht="47.25" outlineLevel="1" x14ac:dyDescent="0.25">
      <c r="A173" s="24" t="s">
        <v>33</v>
      </c>
      <c r="B173" s="12" t="s">
        <v>424</v>
      </c>
      <c r="C173" s="12" t="s">
        <v>97</v>
      </c>
      <c r="D173" s="12" t="s">
        <v>584</v>
      </c>
      <c r="E173" s="12">
        <v>200</v>
      </c>
      <c r="F173" s="18">
        <v>3995</v>
      </c>
      <c r="G173" s="23">
        <v>3395</v>
      </c>
      <c r="H173" s="23">
        <v>3395</v>
      </c>
    </row>
    <row r="174" spans="1:8" ht="15.75" outlineLevel="1" x14ac:dyDescent="0.25">
      <c r="A174" s="24" t="s">
        <v>43</v>
      </c>
      <c r="B174" s="12" t="s">
        <v>424</v>
      </c>
      <c r="C174" s="12" t="s">
        <v>44</v>
      </c>
      <c r="D174" s="12"/>
      <c r="E174" s="12"/>
      <c r="F174" s="18">
        <f>F175+F180+F204+F214</f>
        <v>1664801.4999999998</v>
      </c>
      <c r="G174" s="18">
        <f>G175+G180+G204+G214</f>
        <v>1142051</v>
      </c>
      <c r="H174" s="18">
        <f>H175+H180+H204+H214</f>
        <v>605806.29999999993</v>
      </c>
    </row>
    <row r="175" spans="1:8" ht="15.75" outlineLevel="1" x14ac:dyDescent="0.25">
      <c r="A175" s="24" t="s">
        <v>45</v>
      </c>
      <c r="B175" s="12" t="s">
        <v>424</v>
      </c>
      <c r="C175" s="12" t="s">
        <v>46</v>
      </c>
      <c r="D175" s="12"/>
      <c r="E175" s="12"/>
      <c r="F175" s="18">
        <f>F176</f>
        <v>1848.7</v>
      </c>
      <c r="G175" s="18">
        <f t="shared" ref="G175:H178" si="83">G176</f>
        <v>0</v>
      </c>
      <c r="H175" s="18">
        <f t="shared" si="83"/>
        <v>0</v>
      </c>
    </row>
    <row r="176" spans="1:8" ht="94.5" outlineLevel="1" x14ac:dyDescent="0.25">
      <c r="A176" s="24" t="s">
        <v>37</v>
      </c>
      <c r="B176" s="12" t="s">
        <v>424</v>
      </c>
      <c r="C176" s="12" t="s">
        <v>46</v>
      </c>
      <c r="D176" s="12" t="s">
        <v>38</v>
      </c>
      <c r="E176" s="12"/>
      <c r="F176" s="18">
        <f>F177</f>
        <v>1848.7</v>
      </c>
      <c r="G176" s="18">
        <f t="shared" si="83"/>
        <v>0</v>
      </c>
      <c r="H176" s="18">
        <f t="shared" si="83"/>
        <v>0</v>
      </c>
    </row>
    <row r="177" spans="1:8" ht="47.25" outlineLevel="1" x14ac:dyDescent="0.25">
      <c r="A177" s="24" t="s">
        <v>181</v>
      </c>
      <c r="B177" s="12" t="s">
        <v>424</v>
      </c>
      <c r="C177" s="12" t="s">
        <v>46</v>
      </c>
      <c r="D177" s="12" t="s">
        <v>182</v>
      </c>
      <c r="E177" s="12"/>
      <c r="F177" s="18">
        <f>F178</f>
        <v>1848.7</v>
      </c>
      <c r="G177" s="18">
        <f t="shared" si="83"/>
        <v>0</v>
      </c>
      <c r="H177" s="18">
        <f t="shared" si="83"/>
        <v>0</v>
      </c>
    </row>
    <row r="178" spans="1:8" ht="63" outlineLevel="1" x14ac:dyDescent="0.25">
      <c r="A178" s="24" t="s">
        <v>585</v>
      </c>
      <c r="B178" s="12" t="s">
        <v>424</v>
      </c>
      <c r="C178" s="12" t="s">
        <v>46</v>
      </c>
      <c r="D178" s="12" t="s">
        <v>586</v>
      </c>
      <c r="E178" s="12"/>
      <c r="F178" s="18">
        <f>F179</f>
        <v>1848.7</v>
      </c>
      <c r="G178" s="18">
        <f t="shared" si="83"/>
        <v>0</v>
      </c>
      <c r="H178" s="18">
        <f t="shared" si="83"/>
        <v>0</v>
      </c>
    </row>
    <row r="179" spans="1:8" ht="47.25" outlineLevel="1" x14ac:dyDescent="0.25">
      <c r="A179" s="24" t="s">
        <v>33</v>
      </c>
      <c r="B179" s="12" t="s">
        <v>424</v>
      </c>
      <c r="C179" s="12" t="s">
        <v>46</v>
      </c>
      <c r="D179" s="12" t="s">
        <v>586</v>
      </c>
      <c r="E179" s="12">
        <v>200</v>
      </c>
      <c r="F179" s="18">
        <v>1848.7</v>
      </c>
      <c r="G179" s="23">
        <v>0</v>
      </c>
      <c r="H179" s="23">
        <v>0</v>
      </c>
    </row>
    <row r="180" spans="1:8" ht="15.75" outlineLevel="1" x14ac:dyDescent="0.25">
      <c r="A180" s="24" t="s">
        <v>189</v>
      </c>
      <c r="B180" s="12" t="s">
        <v>424</v>
      </c>
      <c r="C180" s="12" t="s">
        <v>98</v>
      </c>
      <c r="D180" s="12"/>
      <c r="E180" s="12"/>
      <c r="F180" s="18">
        <f>F181</f>
        <v>1376668.7999999998</v>
      </c>
      <c r="G180" s="18">
        <f t="shared" ref="G180:H180" si="84">G181</f>
        <v>905365.10000000009</v>
      </c>
      <c r="H180" s="18">
        <f t="shared" si="84"/>
        <v>364527.8</v>
      </c>
    </row>
    <row r="181" spans="1:8" ht="94.5" outlineLevel="1" x14ac:dyDescent="0.25">
      <c r="A181" s="24" t="s">
        <v>37</v>
      </c>
      <c r="B181" s="12" t="s">
        <v>424</v>
      </c>
      <c r="C181" s="12" t="s">
        <v>98</v>
      </c>
      <c r="D181" s="12" t="s">
        <v>38</v>
      </c>
      <c r="E181" s="12"/>
      <c r="F181" s="18">
        <f>F182+F186</f>
        <v>1376668.7999999998</v>
      </c>
      <c r="G181" s="18">
        <f t="shared" ref="G181:H181" si="85">G182+G186</f>
        <v>905365.10000000009</v>
      </c>
      <c r="H181" s="18">
        <f t="shared" si="85"/>
        <v>364527.8</v>
      </c>
    </row>
    <row r="182" spans="1:8" ht="15.75" outlineLevel="1" x14ac:dyDescent="0.25">
      <c r="A182" s="24" t="s">
        <v>333</v>
      </c>
      <c r="B182" s="12" t="s">
        <v>424</v>
      </c>
      <c r="C182" s="12" t="s">
        <v>98</v>
      </c>
      <c r="D182" s="12" t="s">
        <v>587</v>
      </c>
      <c r="E182" s="12"/>
      <c r="F182" s="18">
        <f>F183</f>
        <v>434566</v>
      </c>
      <c r="G182" s="18">
        <f t="shared" ref="G182:H184" si="86">G183</f>
        <v>540837.30000000005</v>
      </c>
      <c r="H182" s="18">
        <f t="shared" si="86"/>
        <v>0</v>
      </c>
    </row>
    <row r="183" spans="1:8" ht="47.25" outlineLevel="1" x14ac:dyDescent="0.25">
      <c r="A183" s="24" t="s">
        <v>631</v>
      </c>
      <c r="B183" s="12" t="s">
        <v>424</v>
      </c>
      <c r="C183" s="12" t="s">
        <v>98</v>
      </c>
      <c r="D183" s="12" t="s">
        <v>588</v>
      </c>
      <c r="E183" s="12"/>
      <c r="F183" s="18">
        <f>F184</f>
        <v>434566</v>
      </c>
      <c r="G183" s="18">
        <f t="shared" si="86"/>
        <v>540837.30000000005</v>
      </c>
      <c r="H183" s="18">
        <f t="shared" si="86"/>
        <v>0</v>
      </c>
    </row>
    <row r="184" spans="1:8" ht="47.25" outlineLevel="1" x14ac:dyDescent="0.25">
      <c r="A184" s="24" t="s">
        <v>589</v>
      </c>
      <c r="B184" s="12" t="s">
        <v>424</v>
      </c>
      <c r="C184" s="12" t="s">
        <v>98</v>
      </c>
      <c r="D184" s="12" t="s">
        <v>590</v>
      </c>
      <c r="E184" s="12"/>
      <c r="F184" s="18">
        <f>F185</f>
        <v>434566</v>
      </c>
      <c r="G184" s="18">
        <f t="shared" si="86"/>
        <v>540837.30000000005</v>
      </c>
      <c r="H184" s="18">
        <f t="shared" si="86"/>
        <v>0</v>
      </c>
    </row>
    <row r="185" spans="1:8" ht="47.25" outlineLevel="1" x14ac:dyDescent="0.25">
      <c r="A185" s="24" t="s">
        <v>73</v>
      </c>
      <c r="B185" s="12" t="s">
        <v>424</v>
      </c>
      <c r="C185" s="12" t="s">
        <v>98</v>
      </c>
      <c r="D185" s="12" t="s">
        <v>590</v>
      </c>
      <c r="E185" s="12" t="s">
        <v>74</v>
      </c>
      <c r="F185" s="18">
        <v>434566</v>
      </c>
      <c r="G185" s="23">
        <v>540837.30000000005</v>
      </c>
      <c r="H185" s="23">
        <v>0</v>
      </c>
    </row>
    <row r="186" spans="1:8" ht="31.5" outlineLevel="1" x14ac:dyDescent="0.25">
      <c r="A186" s="24" t="s">
        <v>59</v>
      </c>
      <c r="B186" s="12" t="s">
        <v>424</v>
      </c>
      <c r="C186" s="12" t="s">
        <v>98</v>
      </c>
      <c r="D186" s="12" t="s">
        <v>180</v>
      </c>
      <c r="E186" s="12"/>
      <c r="F186" s="18">
        <f>F187</f>
        <v>942102.79999999993</v>
      </c>
      <c r="G186" s="18">
        <f t="shared" ref="G186:H186" si="87">G187</f>
        <v>364527.8</v>
      </c>
      <c r="H186" s="18">
        <f t="shared" si="87"/>
        <v>364527.8</v>
      </c>
    </row>
    <row r="187" spans="1:8" ht="47.25" outlineLevel="1" x14ac:dyDescent="0.25">
      <c r="A187" s="24" t="s">
        <v>190</v>
      </c>
      <c r="B187" s="12" t="s">
        <v>424</v>
      </c>
      <c r="C187" s="12" t="s">
        <v>98</v>
      </c>
      <c r="D187" s="12" t="s">
        <v>191</v>
      </c>
      <c r="E187" s="12"/>
      <c r="F187" s="18">
        <f>F188+F190+F192+F194+F196+F198+F200+F202</f>
        <v>942102.79999999993</v>
      </c>
      <c r="G187" s="18">
        <f t="shared" ref="G187:H187" si="88">G188+G190+G192+G194+G196+G198+G200+G202</f>
        <v>364527.8</v>
      </c>
      <c r="H187" s="18">
        <f t="shared" si="88"/>
        <v>364527.8</v>
      </c>
    </row>
    <row r="188" spans="1:8" ht="157.5" outlineLevel="1" x14ac:dyDescent="0.25">
      <c r="A188" s="24" t="s">
        <v>632</v>
      </c>
      <c r="B188" s="12" t="s">
        <v>424</v>
      </c>
      <c r="C188" s="12" t="s">
        <v>98</v>
      </c>
      <c r="D188" s="12" t="s">
        <v>591</v>
      </c>
      <c r="E188" s="12"/>
      <c r="F188" s="18">
        <f>F189</f>
        <v>10775.8</v>
      </c>
      <c r="G188" s="18">
        <f t="shared" ref="G188:H188" si="89">G189</f>
        <v>0</v>
      </c>
      <c r="H188" s="18">
        <f t="shared" si="89"/>
        <v>0</v>
      </c>
    </row>
    <row r="189" spans="1:8" ht="47.25" outlineLevel="1" x14ac:dyDescent="0.25">
      <c r="A189" s="24" t="s">
        <v>73</v>
      </c>
      <c r="B189" s="12" t="s">
        <v>424</v>
      </c>
      <c r="C189" s="12" t="s">
        <v>98</v>
      </c>
      <c r="D189" s="12" t="s">
        <v>591</v>
      </c>
      <c r="E189" s="12" t="s">
        <v>74</v>
      </c>
      <c r="F189" s="18">
        <v>10775.8</v>
      </c>
      <c r="G189" s="23">
        <v>0</v>
      </c>
      <c r="H189" s="23">
        <v>0</v>
      </c>
    </row>
    <row r="190" spans="1:8" ht="94.5" outlineLevel="1" x14ac:dyDescent="0.25">
      <c r="A190" s="27" t="s">
        <v>592</v>
      </c>
      <c r="B190" s="12" t="s">
        <v>424</v>
      </c>
      <c r="C190" s="12" t="s">
        <v>98</v>
      </c>
      <c r="D190" s="12" t="s">
        <v>593</v>
      </c>
      <c r="E190" s="12"/>
      <c r="F190" s="18">
        <f>F191</f>
        <v>571400</v>
      </c>
      <c r="G190" s="18">
        <f t="shared" ref="G190:H190" si="90">G191</f>
        <v>0</v>
      </c>
      <c r="H190" s="18">
        <f t="shared" si="90"/>
        <v>0</v>
      </c>
    </row>
    <row r="191" spans="1:8" ht="47.25" outlineLevel="1" x14ac:dyDescent="0.25">
      <c r="A191" s="24" t="s">
        <v>73</v>
      </c>
      <c r="B191" s="12" t="s">
        <v>424</v>
      </c>
      <c r="C191" s="12" t="s">
        <v>98</v>
      </c>
      <c r="D191" s="12" t="s">
        <v>593</v>
      </c>
      <c r="E191" s="12" t="s">
        <v>74</v>
      </c>
      <c r="F191" s="18">
        <v>571400</v>
      </c>
      <c r="G191" s="23">
        <v>0</v>
      </c>
      <c r="H191" s="23">
        <v>0</v>
      </c>
    </row>
    <row r="192" spans="1:8" ht="126" outlineLevel="1" x14ac:dyDescent="0.25">
      <c r="A192" s="27" t="s">
        <v>633</v>
      </c>
      <c r="B192" s="12" t="s">
        <v>424</v>
      </c>
      <c r="C192" s="12" t="s">
        <v>98</v>
      </c>
      <c r="D192" s="12" t="s">
        <v>594</v>
      </c>
      <c r="E192" s="12"/>
      <c r="F192" s="18">
        <f>F193</f>
        <v>61965.5</v>
      </c>
      <c r="G192" s="18">
        <f t="shared" ref="G192:H192" si="91">G193</f>
        <v>0</v>
      </c>
      <c r="H192" s="18">
        <f t="shared" si="91"/>
        <v>0</v>
      </c>
    </row>
    <row r="193" spans="1:8" ht="47.25" outlineLevel="1" x14ac:dyDescent="0.25">
      <c r="A193" s="24" t="s">
        <v>73</v>
      </c>
      <c r="B193" s="12" t="s">
        <v>424</v>
      </c>
      <c r="C193" s="12" t="s">
        <v>98</v>
      </c>
      <c r="D193" s="12" t="s">
        <v>594</v>
      </c>
      <c r="E193" s="12" t="s">
        <v>74</v>
      </c>
      <c r="F193" s="18">
        <v>61965.5</v>
      </c>
      <c r="G193" s="23">
        <v>0</v>
      </c>
      <c r="H193" s="23">
        <v>0</v>
      </c>
    </row>
    <row r="194" spans="1:8" ht="126" outlineLevel="1" x14ac:dyDescent="0.25">
      <c r="A194" s="27" t="s">
        <v>634</v>
      </c>
      <c r="B194" s="12" t="s">
        <v>424</v>
      </c>
      <c r="C194" s="12" t="s">
        <v>98</v>
      </c>
      <c r="D194" s="12" t="s">
        <v>595</v>
      </c>
      <c r="E194" s="12"/>
      <c r="F194" s="18">
        <f>F195</f>
        <v>52595.6</v>
      </c>
      <c r="G194" s="18">
        <f t="shared" ref="G194:H194" si="92">G195</f>
        <v>0</v>
      </c>
      <c r="H194" s="18">
        <f t="shared" si="92"/>
        <v>0</v>
      </c>
    </row>
    <row r="195" spans="1:8" ht="47.25" outlineLevel="1" x14ac:dyDescent="0.25">
      <c r="A195" s="24" t="s">
        <v>73</v>
      </c>
      <c r="B195" s="12" t="s">
        <v>424</v>
      </c>
      <c r="C195" s="12" t="s">
        <v>98</v>
      </c>
      <c r="D195" s="12" t="s">
        <v>595</v>
      </c>
      <c r="E195" s="12" t="s">
        <v>74</v>
      </c>
      <c r="F195" s="18">
        <v>52595.6</v>
      </c>
      <c r="G195" s="23">
        <v>0</v>
      </c>
      <c r="H195" s="23">
        <v>0</v>
      </c>
    </row>
    <row r="196" spans="1:8" ht="126" outlineLevel="1" x14ac:dyDescent="0.25">
      <c r="A196" s="27" t="s">
        <v>635</v>
      </c>
      <c r="B196" s="12" t="s">
        <v>424</v>
      </c>
      <c r="C196" s="12" t="s">
        <v>98</v>
      </c>
      <c r="D196" s="12" t="s">
        <v>596</v>
      </c>
      <c r="E196" s="12"/>
      <c r="F196" s="18">
        <f>F197</f>
        <v>61786.2</v>
      </c>
      <c r="G196" s="18">
        <f t="shared" ref="G196:H196" si="93">G197</f>
        <v>0</v>
      </c>
      <c r="H196" s="18">
        <f t="shared" si="93"/>
        <v>0</v>
      </c>
    </row>
    <row r="197" spans="1:8" ht="47.25" outlineLevel="1" x14ac:dyDescent="0.25">
      <c r="A197" s="24" t="s">
        <v>73</v>
      </c>
      <c r="B197" s="12" t="s">
        <v>424</v>
      </c>
      <c r="C197" s="12" t="s">
        <v>98</v>
      </c>
      <c r="D197" s="12" t="s">
        <v>596</v>
      </c>
      <c r="E197" s="12" t="s">
        <v>74</v>
      </c>
      <c r="F197" s="18">
        <v>61786.2</v>
      </c>
      <c r="G197" s="23">
        <v>0</v>
      </c>
      <c r="H197" s="23">
        <v>0</v>
      </c>
    </row>
    <row r="198" spans="1:8" ht="47.25" outlineLevel="1" x14ac:dyDescent="0.25">
      <c r="A198" s="24" t="s">
        <v>597</v>
      </c>
      <c r="B198" s="12" t="s">
        <v>424</v>
      </c>
      <c r="C198" s="12" t="s">
        <v>98</v>
      </c>
      <c r="D198" s="12" t="s">
        <v>598</v>
      </c>
      <c r="E198" s="12"/>
      <c r="F198" s="18">
        <f>F199</f>
        <v>133975.5</v>
      </c>
      <c r="G198" s="18">
        <f t="shared" ref="G198:H198" si="94">G199</f>
        <v>364527.8</v>
      </c>
      <c r="H198" s="18">
        <f t="shared" si="94"/>
        <v>364527.8</v>
      </c>
    </row>
    <row r="199" spans="1:8" ht="47.25" outlineLevel="1" x14ac:dyDescent="0.25">
      <c r="A199" s="24" t="s">
        <v>33</v>
      </c>
      <c r="B199" s="12" t="s">
        <v>424</v>
      </c>
      <c r="C199" s="12" t="s">
        <v>98</v>
      </c>
      <c r="D199" s="12" t="s">
        <v>598</v>
      </c>
      <c r="E199" s="12">
        <v>200</v>
      </c>
      <c r="F199" s="18">
        <f>131169.5+2806</f>
        <v>133975.5</v>
      </c>
      <c r="G199" s="23">
        <f>356890.3+7637.5</f>
        <v>364527.8</v>
      </c>
      <c r="H199" s="23">
        <f>356890.3+7637.5</f>
        <v>364527.8</v>
      </c>
    </row>
    <row r="200" spans="1:8" ht="110.25" outlineLevel="1" x14ac:dyDescent="0.25">
      <c r="A200" s="27" t="s">
        <v>636</v>
      </c>
      <c r="B200" s="12" t="s">
        <v>424</v>
      </c>
      <c r="C200" s="12" t="s">
        <v>98</v>
      </c>
      <c r="D200" s="12" t="s">
        <v>599</v>
      </c>
      <c r="E200" s="12"/>
      <c r="F200" s="18">
        <f>F201</f>
        <v>17635.599999999999</v>
      </c>
      <c r="G200" s="18">
        <f t="shared" ref="G200:H200" si="95">G201</f>
        <v>0</v>
      </c>
      <c r="H200" s="18">
        <f t="shared" si="95"/>
        <v>0</v>
      </c>
    </row>
    <row r="201" spans="1:8" ht="47.25" outlineLevel="1" x14ac:dyDescent="0.25">
      <c r="A201" s="24" t="s">
        <v>73</v>
      </c>
      <c r="B201" s="12" t="s">
        <v>424</v>
      </c>
      <c r="C201" s="12" t="s">
        <v>98</v>
      </c>
      <c r="D201" s="12" t="s">
        <v>599</v>
      </c>
      <c r="E201" s="12" t="s">
        <v>74</v>
      </c>
      <c r="F201" s="18">
        <v>17635.599999999999</v>
      </c>
      <c r="G201" s="23">
        <v>0</v>
      </c>
      <c r="H201" s="23">
        <v>0</v>
      </c>
    </row>
    <row r="202" spans="1:8" ht="110.25" outlineLevel="1" x14ac:dyDescent="0.25">
      <c r="A202" s="27" t="s">
        <v>637</v>
      </c>
      <c r="B202" s="12" t="s">
        <v>424</v>
      </c>
      <c r="C202" s="12" t="s">
        <v>98</v>
      </c>
      <c r="D202" s="12" t="s">
        <v>600</v>
      </c>
      <c r="E202" s="12"/>
      <c r="F202" s="18">
        <f>F203</f>
        <v>31968.6</v>
      </c>
      <c r="G202" s="18">
        <f t="shared" ref="G202:H202" si="96">G203</f>
        <v>0</v>
      </c>
      <c r="H202" s="18">
        <f t="shared" si="96"/>
        <v>0</v>
      </c>
    </row>
    <row r="203" spans="1:8" ht="47.25" outlineLevel="1" x14ac:dyDescent="0.25">
      <c r="A203" s="24" t="s">
        <v>73</v>
      </c>
      <c r="B203" s="12" t="s">
        <v>424</v>
      </c>
      <c r="C203" s="12" t="s">
        <v>98</v>
      </c>
      <c r="D203" s="12" t="s">
        <v>600</v>
      </c>
      <c r="E203" s="12" t="s">
        <v>74</v>
      </c>
      <c r="F203" s="18">
        <v>31968.6</v>
      </c>
      <c r="G203" s="23">
        <v>0</v>
      </c>
      <c r="H203" s="23">
        <v>0</v>
      </c>
    </row>
    <row r="204" spans="1:8" ht="15.75" outlineLevel="1" x14ac:dyDescent="0.25">
      <c r="A204" s="24" t="s">
        <v>218</v>
      </c>
      <c r="B204" s="12" t="s">
        <v>424</v>
      </c>
      <c r="C204" s="12" t="s">
        <v>99</v>
      </c>
      <c r="D204" s="12"/>
      <c r="E204" s="12"/>
      <c r="F204" s="18">
        <f>F205</f>
        <v>158450.70000000001</v>
      </c>
      <c r="G204" s="18">
        <f t="shared" ref="G204:H204" si="97">G205</f>
        <v>104473.4</v>
      </c>
      <c r="H204" s="18">
        <f t="shared" si="97"/>
        <v>104473.4</v>
      </c>
    </row>
    <row r="205" spans="1:8" ht="63" outlineLevel="1" x14ac:dyDescent="0.25">
      <c r="A205" s="24" t="s">
        <v>222</v>
      </c>
      <c r="B205" s="12" t="s">
        <v>424</v>
      </c>
      <c r="C205" s="12" t="s">
        <v>99</v>
      </c>
      <c r="D205" s="12" t="s">
        <v>223</v>
      </c>
      <c r="E205" s="12"/>
      <c r="F205" s="18">
        <f>F206+F210</f>
        <v>158450.70000000001</v>
      </c>
      <c r="G205" s="18">
        <f t="shared" ref="G205:H205" si="98">G206+G210</f>
        <v>104473.4</v>
      </c>
      <c r="H205" s="18">
        <f t="shared" si="98"/>
        <v>104473.4</v>
      </c>
    </row>
    <row r="206" spans="1:8" ht="15.75" outlineLevel="1" x14ac:dyDescent="0.25">
      <c r="A206" s="16" t="s">
        <v>333</v>
      </c>
      <c r="B206" s="12" t="s">
        <v>424</v>
      </c>
      <c r="C206" s="12" t="s">
        <v>99</v>
      </c>
      <c r="D206" s="12" t="s">
        <v>601</v>
      </c>
      <c r="E206" s="12"/>
      <c r="F206" s="18">
        <f>F207</f>
        <v>108975.9</v>
      </c>
      <c r="G206" s="18">
        <f t="shared" ref="G206:H208" si="99">G207</f>
        <v>104473.4</v>
      </c>
      <c r="H206" s="18">
        <f t="shared" si="99"/>
        <v>104473.4</v>
      </c>
    </row>
    <row r="207" spans="1:8" ht="63" outlineLevel="1" x14ac:dyDescent="0.25">
      <c r="A207" s="16" t="s">
        <v>638</v>
      </c>
      <c r="B207" s="12" t="s">
        <v>424</v>
      </c>
      <c r="C207" s="12" t="s">
        <v>99</v>
      </c>
      <c r="D207" s="12" t="s">
        <v>602</v>
      </c>
      <c r="E207" s="12"/>
      <c r="F207" s="18">
        <f>F208</f>
        <v>108975.9</v>
      </c>
      <c r="G207" s="18">
        <f t="shared" si="99"/>
        <v>104473.4</v>
      </c>
      <c r="H207" s="18">
        <f t="shared" si="99"/>
        <v>104473.4</v>
      </c>
    </row>
    <row r="208" spans="1:8" ht="31.5" outlineLevel="1" x14ac:dyDescent="0.25">
      <c r="A208" s="24" t="s">
        <v>603</v>
      </c>
      <c r="B208" s="12" t="s">
        <v>424</v>
      </c>
      <c r="C208" s="12" t="s">
        <v>99</v>
      </c>
      <c r="D208" s="12" t="s">
        <v>604</v>
      </c>
      <c r="E208" s="12"/>
      <c r="F208" s="18">
        <f>F209</f>
        <v>108975.9</v>
      </c>
      <c r="G208" s="18">
        <f t="shared" si="99"/>
        <v>104473.4</v>
      </c>
      <c r="H208" s="18">
        <f t="shared" si="99"/>
        <v>104473.4</v>
      </c>
    </row>
    <row r="209" spans="1:8" ht="47.25" outlineLevel="1" x14ac:dyDescent="0.25">
      <c r="A209" s="24" t="s">
        <v>33</v>
      </c>
      <c r="B209" s="12" t="s">
        <v>424</v>
      </c>
      <c r="C209" s="12" t="s">
        <v>99</v>
      </c>
      <c r="D209" s="12" t="s">
        <v>604</v>
      </c>
      <c r="E209" s="12" t="s">
        <v>79</v>
      </c>
      <c r="F209" s="18">
        <v>108975.9</v>
      </c>
      <c r="G209" s="23">
        <v>104473.4</v>
      </c>
      <c r="H209" s="23">
        <v>104473.4</v>
      </c>
    </row>
    <row r="210" spans="1:8" ht="31.5" outlineLevel="1" x14ac:dyDescent="0.25">
      <c r="A210" s="24" t="s">
        <v>59</v>
      </c>
      <c r="B210" s="12" t="s">
        <v>424</v>
      </c>
      <c r="C210" s="12" t="s">
        <v>99</v>
      </c>
      <c r="D210" s="12" t="s">
        <v>224</v>
      </c>
      <c r="E210" s="12"/>
      <c r="F210" s="18">
        <f t="shared" ref="F210:H212" si="100">F211</f>
        <v>49474.8</v>
      </c>
      <c r="G210" s="18">
        <f t="shared" si="100"/>
        <v>0</v>
      </c>
      <c r="H210" s="18">
        <f t="shared" si="100"/>
        <v>0</v>
      </c>
    </row>
    <row r="211" spans="1:8" ht="78.75" outlineLevel="1" x14ac:dyDescent="0.25">
      <c r="A211" s="24" t="s">
        <v>225</v>
      </c>
      <c r="B211" s="12" t="s">
        <v>424</v>
      </c>
      <c r="C211" s="12" t="s">
        <v>99</v>
      </c>
      <c r="D211" s="12" t="s">
        <v>226</v>
      </c>
      <c r="E211" s="12"/>
      <c r="F211" s="18">
        <f t="shared" si="100"/>
        <v>49474.8</v>
      </c>
      <c r="G211" s="18">
        <f t="shared" si="100"/>
        <v>0</v>
      </c>
      <c r="H211" s="18">
        <f t="shared" si="100"/>
        <v>0</v>
      </c>
    </row>
    <row r="212" spans="1:8" ht="31.5" outlineLevel="1" x14ac:dyDescent="0.25">
      <c r="A212" s="24" t="s">
        <v>233</v>
      </c>
      <c r="B212" s="12" t="s">
        <v>424</v>
      </c>
      <c r="C212" s="12" t="s">
        <v>99</v>
      </c>
      <c r="D212" s="12" t="s">
        <v>234</v>
      </c>
      <c r="E212" s="12"/>
      <c r="F212" s="18">
        <f>F213</f>
        <v>49474.8</v>
      </c>
      <c r="G212" s="18">
        <f t="shared" si="100"/>
        <v>0</v>
      </c>
      <c r="H212" s="18">
        <f t="shared" si="100"/>
        <v>0</v>
      </c>
    </row>
    <row r="213" spans="1:8" ht="47.25" outlineLevel="1" x14ac:dyDescent="0.25">
      <c r="A213" s="24" t="s">
        <v>33</v>
      </c>
      <c r="B213" s="12" t="s">
        <v>424</v>
      </c>
      <c r="C213" s="12" t="s">
        <v>99</v>
      </c>
      <c r="D213" s="12" t="s">
        <v>234</v>
      </c>
      <c r="E213" s="12" t="s">
        <v>79</v>
      </c>
      <c r="F213" s="18">
        <v>49474.8</v>
      </c>
      <c r="G213" s="23">
        <v>0</v>
      </c>
      <c r="H213" s="23">
        <v>0</v>
      </c>
    </row>
    <row r="214" spans="1:8" ht="31.5" outlineLevel="1" x14ac:dyDescent="0.25">
      <c r="A214" s="24" t="s">
        <v>51</v>
      </c>
      <c r="B214" s="12" t="s">
        <v>424</v>
      </c>
      <c r="C214" s="12" t="s">
        <v>52</v>
      </c>
      <c r="D214" s="12"/>
      <c r="E214" s="12"/>
      <c r="F214" s="18">
        <f>F215</f>
        <v>127833.29999999999</v>
      </c>
      <c r="G214" s="18">
        <f t="shared" ref="G214:H217" si="101">G215</f>
        <v>132212.5</v>
      </c>
      <c r="H214" s="18">
        <f t="shared" si="101"/>
        <v>136805.1</v>
      </c>
    </row>
    <row r="215" spans="1:8" ht="78.75" outlineLevel="1" x14ac:dyDescent="0.25">
      <c r="A215" s="24" t="s">
        <v>572</v>
      </c>
      <c r="B215" s="12" t="s">
        <v>424</v>
      </c>
      <c r="C215" s="12" t="s">
        <v>52</v>
      </c>
      <c r="D215" s="12" t="s">
        <v>573</v>
      </c>
      <c r="E215" s="12"/>
      <c r="F215" s="18">
        <f>F216</f>
        <v>127833.29999999999</v>
      </c>
      <c r="G215" s="18">
        <f t="shared" si="101"/>
        <v>132212.5</v>
      </c>
      <c r="H215" s="18">
        <f t="shared" si="101"/>
        <v>136805.1</v>
      </c>
    </row>
    <row r="216" spans="1:8" ht="15.75" outlineLevel="1" x14ac:dyDescent="0.25">
      <c r="A216" s="24" t="s">
        <v>28</v>
      </c>
      <c r="B216" s="12" t="s">
        <v>424</v>
      </c>
      <c r="C216" s="12" t="s">
        <v>52</v>
      </c>
      <c r="D216" s="12" t="s">
        <v>605</v>
      </c>
      <c r="E216" s="12"/>
      <c r="F216" s="18">
        <f>F217</f>
        <v>127833.29999999999</v>
      </c>
      <c r="G216" s="18">
        <f t="shared" si="101"/>
        <v>132212.5</v>
      </c>
      <c r="H216" s="18">
        <f t="shared" si="101"/>
        <v>136805.1</v>
      </c>
    </row>
    <row r="217" spans="1:8" ht="78.75" outlineLevel="1" x14ac:dyDescent="0.25">
      <c r="A217" s="24" t="s">
        <v>606</v>
      </c>
      <c r="B217" s="12" t="s">
        <v>424</v>
      </c>
      <c r="C217" s="12" t="s">
        <v>52</v>
      </c>
      <c r="D217" s="12" t="s">
        <v>607</v>
      </c>
      <c r="E217" s="12"/>
      <c r="F217" s="18">
        <f>F218</f>
        <v>127833.29999999999</v>
      </c>
      <c r="G217" s="18">
        <f t="shared" si="101"/>
        <v>132212.5</v>
      </c>
      <c r="H217" s="18">
        <f t="shared" si="101"/>
        <v>136805.1</v>
      </c>
    </row>
    <row r="218" spans="1:8" ht="47.25" outlineLevel="1" x14ac:dyDescent="0.25">
      <c r="A218" s="24" t="s">
        <v>35</v>
      </c>
      <c r="B218" s="12" t="s">
        <v>424</v>
      </c>
      <c r="C218" s="12" t="s">
        <v>52</v>
      </c>
      <c r="D218" s="12" t="s">
        <v>608</v>
      </c>
      <c r="E218" s="12"/>
      <c r="F218" s="18">
        <f>F219+F220+F221</f>
        <v>127833.29999999999</v>
      </c>
      <c r="G218" s="18">
        <f t="shared" ref="G218:H218" si="102">G219+G220+G221</f>
        <v>132212.5</v>
      </c>
      <c r="H218" s="18">
        <f t="shared" si="102"/>
        <v>136805.1</v>
      </c>
    </row>
    <row r="219" spans="1:8" ht="110.25" outlineLevel="1" x14ac:dyDescent="0.25">
      <c r="A219" s="24" t="s">
        <v>32</v>
      </c>
      <c r="B219" s="12" t="s">
        <v>424</v>
      </c>
      <c r="C219" s="12" t="s">
        <v>52</v>
      </c>
      <c r="D219" s="12" t="s">
        <v>608</v>
      </c>
      <c r="E219" s="12">
        <v>100</v>
      </c>
      <c r="F219" s="18">
        <f>78928.8+23836.5</f>
        <v>102765.3</v>
      </c>
      <c r="G219" s="23">
        <f>83013+25069.9</f>
        <v>108082.9</v>
      </c>
      <c r="H219" s="23">
        <f>86487.7+26119.3</f>
        <v>112607</v>
      </c>
    </row>
    <row r="220" spans="1:8" ht="47.25" outlineLevel="1" x14ac:dyDescent="0.25">
      <c r="A220" s="22" t="s">
        <v>33</v>
      </c>
      <c r="B220" s="12" t="s">
        <v>424</v>
      </c>
      <c r="C220" s="12" t="s">
        <v>52</v>
      </c>
      <c r="D220" s="12" t="s">
        <v>608</v>
      </c>
      <c r="E220" s="12">
        <v>200</v>
      </c>
      <c r="F220" s="18">
        <v>5690.4</v>
      </c>
      <c r="G220" s="23">
        <v>4752</v>
      </c>
      <c r="H220" s="23">
        <v>4820.5</v>
      </c>
    </row>
    <row r="221" spans="1:8" ht="15.75" outlineLevel="1" x14ac:dyDescent="0.25">
      <c r="A221" s="24" t="s">
        <v>34</v>
      </c>
      <c r="B221" s="12" t="s">
        <v>424</v>
      </c>
      <c r="C221" s="12" t="s">
        <v>52</v>
      </c>
      <c r="D221" s="12" t="s">
        <v>608</v>
      </c>
      <c r="E221" s="12">
        <v>800</v>
      </c>
      <c r="F221" s="18">
        <v>19377.599999999999</v>
      </c>
      <c r="G221" s="23">
        <v>19377.599999999999</v>
      </c>
      <c r="H221" s="23">
        <v>19377.599999999999</v>
      </c>
    </row>
    <row r="222" spans="1:8" ht="15.75" outlineLevel="1" x14ac:dyDescent="0.25">
      <c r="A222" s="22" t="s">
        <v>282</v>
      </c>
      <c r="B222" s="12" t="s">
        <v>424</v>
      </c>
      <c r="C222" s="12" t="s">
        <v>283</v>
      </c>
      <c r="D222" s="12"/>
      <c r="E222" s="12"/>
      <c r="F222" s="18">
        <f t="shared" ref="F222:H222" si="103">F223</f>
        <v>72958.100000000006</v>
      </c>
      <c r="G222" s="18">
        <f t="shared" si="103"/>
        <v>68931.5</v>
      </c>
      <c r="H222" s="18">
        <f t="shared" si="103"/>
        <v>70762</v>
      </c>
    </row>
    <row r="223" spans="1:8" ht="15.75" outlineLevel="1" x14ac:dyDescent="0.25">
      <c r="A223" s="22" t="s">
        <v>452</v>
      </c>
      <c r="B223" s="12" t="s">
        <v>424</v>
      </c>
      <c r="C223" s="12" t="s">
        <v>104</v>
      </c>
      <c r="D223" s="12"/>
      <c r="E223" s="12"/>
      <c r="F223" s="18">
        <f>F224</f>
        <v>72958.100000000006</v>
      </c>
      <c r="G223" s="18">
        <f>G224</f>
        <v>68931.5</v>
      </c>
      <c r="H223" s="18">
        <f>H224</f>
        <v>70762</v>
      </c>
    </row>
    <row r="224" spans="1:8" ht="47.25" outlineLevel="1" x14ac:dyDescent="0.25">
      <c r="A224" s="22" t="s">
        <v>453</v>
      </c>
      <c r="B224" s="12" t="s">
        <v>424</v>
      </c>
      <c r="C224" s="12" t="s">
        <v>104</v>
      </c>
      <c r="D224" s="12" t="s">
        <v>454</v>
      </c>
      <c r="E224" s="12"/>
      <c r="F224" s="18">
        <f>F225+F229</f>
        <v>72958.100000000006</v>
      </c>
      <c r="G224" s="18">
        <f t="shared" ref="G224:H224" si="104">G225+G229</f>
        <v>68931.5</v>
      </c>
      <c r="H224" s="18">
        <f t="shared" si="104"/>
        <v>70762</v>
      </c>
    </row>
    <row r="225" spans="1:8" ht="31.5" outlineLevel="1" x14ac:dyDescent="0.25">
      <c r="A225" s="22" t="s">
        <v>59</v>
      </c>
      <c r="B225" s="12" t="s">
        <v>424</v>
      </c>
      <c r="C225" s="12" t="s">
        <v>104</v>
      </c>
      <c r="D225" s="12" t="s">
        <v>455</v>
      </c>
      <c r="E225" s="12"/>
      <c r="F225" s="18">
        <f t="shared" ref="F225:H227" si="105">F226</f>
        <v>500</v>
      </c>
      <c r="G225" s="18">
        <f t="shared" si="105"/>
        <v>500</v>
      </c>
      <c r="H225" s="18">
        <f t="shared" si="105"/>
        <v>500</v>
      </c>
    </row>
    <row r="226" spans="1:8" ht="47.25" outlineLevel="1" x14ac:dyDescent="0.25">
      <c r="A226" s="22" t="s">
        <v>456</v>
      </c>
      <c r="B226" s="12" t="s">
        <v>424</v>
      </c>
      <c r="C226" s="12" t="s">
        <v>104</v>
      </c>
      <c r="D226" s="12" t="s">
        <v>457</v>
      </c>
      <c r="E226" s="12"/>
      <c r="F226" s="18">
        <f t="shared" si="105"/>
        <v>500</v>
      </c>
      <c r="G226" s="18">
        <f t="shared" si="105"/>
        <v>500</v>
      </c>
      <c r="H226" s="18">
        <f t="shared" si="105"/>
        <v>500</v>
      </c>
    </row>
    <row r="227" spans="1:8" ht="63" outlineLevel="1" x14ac:dyDescent="0.25">
      <c r="A227" s="22" t="s">
        <v>642</v>
      </c>
      <c r="B227" s="12" t="s">
        <v>424</v>
      </c>
      <c r="C227" s="12" t="s">
        <v>104</v>
      </c>
      <c r="D227" s="12" t="s">
        <v>458</v>
      </c>
      <c r="E227" s="12"/>
      <c r="F227" s="18">
        <f t="shared" si="105"/>
        <v>500</v>
      </c>
      <c r="G227" s="18">
        <f t="shared" si="105"/>
        <v>500</v>
      </c>
      <c r="H227" s="18">
        <f t="shared" si="105"/>
        <v>500</v>
      </c>
    </row>
    <row r="228" spans="1:8" ht="63" outlineLevel="1" x14ac:dyDescent="0.25">
      <c r="A228" s="22" t="s">
        <v>177</v>
      </c>
      <c r="B228" s="12" t="s">
        <v>424</v>
      </c>
      <c r="C228" s="12" t="s">
        <v>104</v>
      </c>
      <c r="D228" s="12" t="s">
        <v>458</v>
      </c>
      <c r="E228" s="12">
        <v>600</v>
      </c>
      <c r="F228" s="18">
        <v>500</v>
      </c>
      <c r="G228" s="23">
        <v>500</v>
      </c>
      <c r="H228" s="23">
        <v>500</v>
      </c>
    </row>
    <row r="229" spans="1:8" ht="15.75" outlineLevel="1" x14ac:dyDescent="0.25">
      <c r="A229" s="22" t="s">
        <v>28</v>
      </c>
      <c r="B229" s="12" t="s">
        <v>424</v>
      </c>
      <c r="C229" s="12" t="s">
        <v>104</v>
      </c>
      <c r="D229" s="12" t="s">
        <v>459</v>
      </c>
      <c r="E229" s="12"/>
      <c r="F229" s="18">
        <f t="shared" ref="F229:H229" si="106">F230</f>
        <v>72458.100000000006</v>
      </c>
      <c r="G229" s="18">
        <f t="shared" si="106"/>
        <v>68431.5</v>
      </c>
      <c r="H229" s="18">
        <f t="shared" si="106"/>
        <v>70262</v>
      </c>
    </row>
    <row r="230" spans="1:8" ht="78.75" outlineLevel="1" x14ac:dyDescent="0.25">
      <c r="A230" s="22" t="s">
        <v>460</v>
      </c>
      <c r="B230" s="12" t="s">
        <v>424</v>
      </c>
      <c r="C230" s="12" t="s">
        <v>104</v>
      </c>
      <c r="D230" s="12" t="s">
        <v>461</v>
      </c>
      <c r="E230" s="12"/>
      <c r="F230" s="18">
        <f t="shared" ref="F230:H230" si="107">F231+F233+F235</f>
        <v>72458.100000000006</v>
      </c>
      <c r="G230" s="18">
        <f t="shared" si="107"/>
        <v>68431.5</v>
      </c>
      <c r="H230" s="18">
        <f t="shared" si="107"/>
        <v>70262</v>
      </c>
    </row>
    <row r="231" spans="1:8" ht="31.5" outlineLevel="1" x14ac:dyDescent="0.25">
      <c r="A231" s="22" t="s">
        <v>462</v>
      </c>
      <c r="B231" s="12" t="s">
        <v>424</v>
      </c>
      <c r="C231" s="12" t="s">
        <v>104</v>
      </c>
      <c r="D231" s="12" t="s">
        <v>463</v>
      </c>
      <c r="E231" s="12"/>
      <c r="F231" s="18">
        <f t="shared" ref="F231:H231" si="108">F232</f>
        <v>8008.8</v>
      </c>
      <c r="G231" s="18">
        <f t="shared" si="108"/>
        <v>1364.2</v>
      </c>
      <c r="H231" s="18">
        <f t="shared" si="108"/>
        <v>1364.2</v>
      </c>
    </row>
    <row r="232" spans="1:8" ht="47.25" outlineLevel="1" x14ac:dyDescent="0.25">
      <c r="A232" s="22" t="s">
        <v>33</v>
      </c>
      <c r="B232" s="12" t="s">
        <v>424</v>
      </c>
      <c r="C232" s="12" t="s">
        <v>104</v>
      </c>
      <c r="D232" s="12" t="s">
        <v>463</v>
      </c>
      <c r="E232" s="12">
        <v>200</v>
      </c>
      <c r="F232" s="18">
        <v>8008.8</v>
      </c>
      <c r="G232" s="23">
        <v>1364.2</v>
      </c>
      <c r="H232" s="23">
        <v>1364.2</v>
      </c>
    </row>
    <row r="233" spans="1:8" ht="31.5" outlineLevel="1" x14ac:dyDescent="0.25">
      <c r="A233" s="22" t="s">
        <v>464</v>
      </c>
      <c r="B233" s="12" t="s">
        <v>424</v>
      </c>
      <c r="C233" s="12" t="s">
        <v>104</v>
      </c>
      <c r="D233" s="12" t="s">
        <v>465</v>
      </c>
      <c r="E233" s="12"/>
      <c r="F233" s="18">
        <f t="shared" ref="F233:H233" si="109">F234</f>
        <v>685</v>
      </c>
      <c r="G233" s="18">
        <f t="shared" si="109"/>
        <v>685</v>
      </c>
      <c r="H233" s="18">
        <f t="shared" si="109"/>
        <v>685</v>
      </c>
    </row>
    <row r="234" spans="1:8" ht="31.5" outlineLevel="1" x14ac:dyDescent="0.25">
      <c r="A234" s="22" t="s">
        <v>66</v>
      </c>
      <c r="B234" s="12" t="s">
        <v>424</v>
      </c>
      <c r="C234" s="12" t="s">
        <v>104</v>
      </c>
      <c r="D234" s="12" t="s">
        <v>465</v>
      </c>
      <c r="E234" s="12">
        <v>300</v>
      </c>
      <c r="F234" s="18">
        <v>685</v>
      </c>
      <c r="G234" s="23">
        <v>685</v>
      </c>
      <c r="H234" s="23">
        <v>685</v>
      </c>
    </row>
    <row r="235" spans="1:8" ht="47.25" outlineLevel="1" x14ac:dyDescent="0.25">
      <c r="A235" s="24" t="s">
        <v>35</v>
      </c>
      <c r="B235" s="12" t="s">
        <v>424</v>
      </c>
      <c r="C235" s="12" t="s">
        <v>104</v>
      </c>
      <c r="D235" s="12" t="s">
        <v>466</v>
      </c>
      <c r="E235" s="12"/>
      <c r="F235" s="18">
        <f t="shared" ref="F235:H235" si="110">F236</f>
        <v>63764.3</v>
      </c>
      <c r="G235" s="18">
        <f t="shared" si="110"/>
        <v>66382.3</v>
      </c>
      <c r="H235" s="18">
        <f t="shared" si="110"/>
        <v>68212.800000000003</v>
      </c>
    </row>
    <row r="236" spans="1:8" ht="63" outlineLevel="1" x14ac:dyDescent="0.25">
      <c r="A236" s="22" t="s">
        <v>177</v>
      </c>
      <c r="B236" s="12" t="s">
        <v>424</v>
      </c>
      <c r="C236" s="12" t="s">
        <v>104</v>
      </c>
      <c r="D236" s="12" t="s">
        <v>466</v>
      </c>
      <c r="E236" s="12">
        <v>600</v>
      </c>
      <c r="F236" s="18">
        <v>63764.3</v>
      </c>
      <c r="G236" s="23">
        <v>66382.3</v>
      </c>
      <c r="H236" s="23">
        <v>68212.800000000003</v>
      </c>
    </row>
    <row r="237" spans="1:8" ht="15.75" outlineLevel="1" x14ac:dyDescent="0.25">
      <c r="A237" s="22" t="s">
        <v>55</v>
      </c>
      <c r="B237" s="12" t="s">
        <v>424</v>
      </c>
      <c r="C237" s="12" t="s">
        <v>56</v>
      </c>
      <c r="D237" s="12"/>
      <c r="E237" s="12"/>
      <c r="F237" s="18">
        <f>F238+F242+F248</f>
        <v>18548.899999999998</v>
      </c>
      <c r="G237" s="18">
        <f t="shared" ref="G237:H237" si="111">G238+G242+G248</f>
        <v>19784</v>
      </c>
      <c r="H237" s="18">
        <f t="shared" si="111"/>
        <v>20495.899999999998</v>
      </c>
    </row>
    <row r="238" spans="1:8" ht="15.75" outlineLevel="1" x14ac:dyDescent="0.25">
      <c r="A238" s="22" t="s">
        <v>467</v>
      </c>
      <c r="B238" s="12" t="s">
        <v>424</v>
      </c>
      <c r="C238" s="12" t="s">
        <v>468</v>
      </c>
      <c r="D238" s="12"/>
      <c r="E238" s="12"/>
      <c r="F238" s="18">
        <f t="shared" ref="F238:H240" si="112">F239</f>
        <v>11402.1</v>
      </c>
      <c r="G238" s="18">
        <f t="shared" si="112"/>
        <v>11996.1</v>
      </c>
      <c r="H238" s="18">
        <f t="shared" si="112"/>
        <v>12498.5</v>
      </c>
    </row>
    <row r="239" spans="1:8" ht="15.75" outlineLevel="1" x14ac:dyDescent="0.25">
      <c r="A239" s="22" t="s">
        <v>85</v>
      </c>
      <c r="B239" s="12" t="s">
        <v>424</v>
      </c>
      <c r="C239" s="12" t="s">
        <v>468</v>
      </c>
      <c r="D239" s="12" t="s">
        <v>110</v>
      </c>
      <c r="E239" s="12"/>
      <c r="F239" s="18">
        <f t="shared" si="112"/>
        <v>11402.1</v>
      </c>
      <c r="G239" s="18">
        <f t="shared" si="112"/>
        <v>11996.1</v>
      </c>
      <c r="H239" s="18">
        <f t="shared" si="112"/>
        <v>12498.5</v>
      </c>
    </row>
    <row r="240" spans="1:8" ht="31.5" outlineLevel="1" x14ac:dyDescent="0.25">
      <c r="A240" s="22" t="s">
        <v>469</v>
      </c>
      <c r="B240" s="12" t="s">
        <v>424</v>
      </c>
      <c r="C240" s="12" t="s">
        <v>468</v>
      </c>
      <c r="D240" s="12" t="s">
        <v>470</v>
      </c>
      <c r="E240" s="12"/>
      <c r="F240" s="18">
        <f t="shared" si="112"/>
        <v>11402.1</v>
      </c>
      <c r="G240" s="18">
        <f t="shared" si="112"/>
        <v>11996.1</v>
      </c>
      <c r="H240" s="18">
        <f t="shared" si="112"/>
        <v>12498.5</v>
      </c>
    </row>
    <row r="241" spans="1:8" ht="31.5" outlineLevel="1" x14ac:dyDescent="0.25">
      <c r="A241" s="22" t="s">
        <v>66</v>
      </c>
      <c r="B241" s="12" t="s">
        <v>424</v>
      </c>
      <c r="C241" s="12" t="s">
        <v>468</v>
      </c>
      <c r="D241" s="12" t="s">
        <v>470</v>
      </c>
      <c r="E241" s="12">
        <v>300</v>
      </c>
      <c r="F241" s="18">
        <v>11402.1</v>
      </c>
      <c r="G241" s="23">
        <v>11996.1</v>
      </c>
      <c r="H241" s="23">
        <v>12498.5</v>
      </c>
    </row>
    <row r="242" spans="1:8" ht="15.75" outlineLevel="1" x14ac:dyDescent="0.25">
      <c r="A242" s="22" t="s">
        <v>57</v>
      </c>
      <c r="B242" s="12" t="s">
        <v>424</v>
      </c>
      <c r="C242" s="12" t="s">
        <v>58</v>
      </c>
      <c r="D242" s="12"/>
      <c r="E242" s="12"/>
      <c r="F242" s="18">
        <f>F243</f>
        <v>5941</v>
      </c>
      <c r="G242" s="18">
        <f t="shared" ref="G242:H242" si="113">G243</f>
        <v>6582.1</v>
      </c>
      <c r="H242" s="18">
        <f t="shared" si="113"/>
        <v>6791.6</v>
      </c>
    </row>
    <row r="243" spans="1:8" ht="15.75" outlineLevel="1" x14ac:dyDescent="0.25">
      <c r="A243" s="22" t="s">
        <v>85</v>
      </c>
      <c r="B243" s="12" t="s">
        <v>424</v>
      </c>
      <c r="C243" s="12" t="s">
        <v>58</v>
      </c>
      <c r="D243" s="12" t="s">
        <v>110</v>
      </c>
      <c r="E243" s="12"/>
      <c r="F243" s="18">
        <f t="shared" ref="F243:H243" si="114">F244+F246</f>
        <v>5941</v>
      </c>
      <c r="G243" s="18">
        <f t="shared" si="114"/>
        <v>6582.1</v>
      </c>
      <c r="H243" s="18">
        <f t="shared" si="114"/>
        <v>6791.6</v>
      </c>
    </row>
    <row r="244" spans="1:8" ht="47.25" outlineLevel="1" x14ac:dyDescent="0.25">
      <c r="A244" s="22" t="s">
        <v>471</v>
      </c>
      <c r="B244" s="12" t="s">
        <v>424</v>
      </c>
      <c r="C244" s="12" t="s">
        <v>58</v>
      </c>
      <c r="D244" s="12" t="s">
        <v>472</v>
      </c>
      <c r="E244" s="12"/>
      <c r="F244" s="18">
        <f t="shared" ref="F244:H244" si="115">F245</f>
        <v>2768.5</v>
      </c>
      <c r="G244" s="18">
        <f t="shared" si="115"/>
        <v>2978.5</v>
      </c>
      <c r="H244" s="18">
        <f t="shared" si="115"/>
        <v>3188</v>
      </c>
    </row>
    <row r="245" spans="1:8" ht="31.5" outlineLevel="1" x14ac:dyDescent="0.25">
      <c r="A245" s="22" t="s">
        <v>66</v>
      </c>
      <c r="B245" s="12" t="s">
        <v>424</v>
      </c>
      <c r="C245" s="12" t="s">
        <v>58</v>
      </c>
      <c r="D245" s="12" t="s">
        <v>472</v>
      </c>
      <c r="E245" s="12">
        <v>300</v>
      </c>
      <c r="F245" s="18">
        <v>2768.5</v>
      </c>
      <c r="G245" s="23">
        <v>2978.5</v>
      </c>
      <c r="H245" s="23">
        <v>3188</v>
      </c>
    </row>
    <row r="246" spans="1:8" ht="63" outlineLevel="1" x14ac:dyDescent="0.25">
      <c r="A246" s="22" t="s">
        <v>473</v>
      </c>
      <c r="B246" s="12" t="s">
        <v>424</v>
      </c>
      <c r="C246" s="12" t="s">
        <v>58</v>
      </c>
      <c r="D246" s="12" t="s">
        <v>474</v>
      </c>
      <c r="E246" s="12"/>
      <c r="F246" s="18">
        <f t="shared" ref="F246:H246" si="116">F247</f>
        <v>3172.5</v>
      </c>
      <c r="G246" s="18">
        <f t="shared" si="116"/>
        <v>3603.6</v>
      </c>
      <c r="H246" s="18">
        <f t="shared" si="116"/>
        <v>3603.6</v>
      </c>
    </row>
    <row r="247" spans="1:8" ht="31.5" outlineLevel="1" x14ac:dyDescent="0.25">
      <c r="A247" s="22" t="s">
        <v>66</v>
      </c>
      <c r="B247" s="12" t="s">
        <v>424</v>
      </c>
      <c r="C247" s="12" t="s">
        <v>58</v>
      </c>
      <c r="D247" s="12" t="s">
        <v>474</v>
      </c>
      <c r="E247" s="12">
        <v>300</v>
      </c>
      <c r="F247" s="18">
        <v>3172.5</v>
      </c>
      <c r="G247" s="23">
        <v>3603.6</v>
      </c>
      <c r="H247" s="23">
        <v>3603.6</v>
      </c>
    </row>
    <row r="248" spans="1:8" ht="15.75" outlineLevel="1" x14ac:dyDescent="0.25">
      <c r="A248" s="22" t="s">
        <v>69</v>
      </c>
      <c r="B248" s="12" t="s">
        <v>424</v>
      </c>
      <c r="C248" s="12" t="s">
        <v>70</v>
      </c>
      <c r="D248" s="12"/>
      <c r="E248" s="12"/>
      <c r="F248" s="18">
        <f>F249</f>
        <v>1205.8</v>
      </c>
      <c r="G248" s="18">
        <f t="shared" ref="G248:H252" si="117">G249</f>
        <v>1205.8</v>
      </c>
      <c r="H248" s="18">
        <f t="shared" si="117"/>
        <v>1205.8</v>
      </c>
    </row>
    <row r="249" spans="1:8" ht="63" outlineLevel="1" x14ac:dyDescent="0.25">
      <c r="A249" s="22" t="s">
        <v>26</v>
      </c>
      <c r="B249" s="12" t="s">
        <v>424</v>
      </c>
      <c r="C249" s="12" t="s">
        <v>70</v>
      </c>
      <c r="D249" s="12" t="s">
        <v>27</v>
      </c>
      <c r="E249" s="12"/>
      <c r="F249" s="18">
        <f>F250</f>
        <v>1205.8</v>
      </c>
      <c r="G249" s="18">
        <f t="shared" si="117"/>
        <v>1205.8</v>
      </c>
      <c r="H249" s="18">
        <f t="shared" si="117"/>
        <v>1205.8</v>
      </c>
    </row>
    <row r="250" spans="1:8" ht="15.75" outlineLevel="1" x14ac:dyDescent="0.25">
      <c r="A250" s="22" t="s">
        <v>28</v>
      </c>
      <c r="B250" s="12" t="s">
        <v>424</v>
      </c>
      <c r="C250" s="12" t="s">
        <v>70</v>
      </c>
      <c r="D250" s="12" t="s">
        <v>29</v>
      </c>
      <c r="E250" s="12"/>
      <c r="F250" s="18">
        <f>F251</f>
        <v>1205.8</v>
      </c>
      <c r="G250" s="18">
        <f t="shared" si="117"/>
        <v>1205.8</v>
      </c>
      <c r="H250" s="18">
        <f t="shared" si="117"/>
        <v>1205.8</v>
      </c>
    </row>
    <row r="251" spans="1:8" ht="94.5" outlineLevel="1" x14ac:dyDescent="0.25">
      <c r="A251" s="22" t="s">
        <v>75</v>
      </c>
      <c r="B251" s="12" t="s">
        <v>424</v>
      </c>
      <c r="C251" s="12" t="s">
        <v>70</v>
      </c>
      <c r="D251" s="12" t="s">
        <v>76</v>
      </c>
      <c r="E251" s="12"/>
      <c r="F251" s="18">
        <f>F252</f>
        <v>1205.8</v>
      </c>
      <c r="G251" s="18">
        <f t="shared" si="117"/>
        <v>1205.8</v>
      </c>
      <c r="H251" s="18">
        <f t="shared" si="117"/>
        <v>1205.8</v>
      </c>
    </row>
    <row r="252" spans="1:8" ht="141.75" outlineLevel="1" x14ac:dyDescent="0.25">
      <c r="A252" s="22" t="s">
        <v>609</v>
      </c>
      <c r="B252" s="12" t="s">
        <v>424</v>
      </c>
      <c r="C252" s="12" t="s">
        <v>70</v>
      </c>
      <c r="D252" s="12" t="s">
        <v>610</v>
      </c>
      <c r="E252" s="12"/>
      <c r="F252" s="18">
        <f>F253</f>
        <v>1205.8</v>
      </c>
      <c r="G252" s="18">
        <f t="shared" si="117"/>
        <v>1205.8</v>
      </c>
      <c r="H252" s="18">
        <f t="shared" si="117"/>
        <v>1205.8</v>
      </c>
    </row>
    <row r="253" spans="1:8" ht="31.5" outlineLevel="1" x14ac:dyDescent="0.25">
      <c r="A253" s="22" t="s">
        <v>66</v>
      </c>
      <c r="B253" s="12" t="s">
        <v>424</v>
      </c>
      <c r="C253" s="12" t="s">
        <v>70</v>
      </c>
      <c r="D253" s="12" t="s">
        <v>610</v>
      </c>
      <c r="E253" s="12">
        <v>300</v>
      </c>
      <c r="F253" s="18">
        <v>1205.8</v>
      </c>
      <c r="G253" s="23">
        <v>1205.8</v>
      </c>
      <c r="H253" s="23">
        <v>1205.8</v>
      </c>
    </row>
    <row r="254" spans="1:8" ht="15.75" outlineLevel="1" x14ac:dyDescent="0.25">
      <c r="A254" s="22" t="s">
        <v>412</v>
      </c>
      <c r="B254" s="12" t="s">
        <v>424</v>
      </c>
      <c r="C254" s="12" t="s">
        <v>413</v>
      </c>
      <c r="D254" s="12"/>
      <c r="E254" s="12"/>
      <c r="F254" s="18">
        <f>F255+F265+F281</f>
        <v>162698.6</v>
      </c>
      <c r="G254" s="18">
        <f>G255+G265+G281</f>
        <v>107069.6</v>
      </c>
      <c r="H254" s="18">
        <f>H255+H265+H281</f>
        <v>109221.3</v>
      </c>
    </row>
    <row r="255" spans="1:8" ht="15.75" outlineLevel="1" x14ac:dyDescent="0.25">
      <c r="A255" s="22" t="s">
        <v>475</v>
      </c>
      <c r="B255" s="12" t="s">
        <v>424</v>
      </c>
      <c r="C255" s="12" t="s">
        <v>476</v>
      </c>
      <c r="D255" s="12"/>
      <c r="E255" s="12"/>
      <c r="F255" s="18">
        <f t="shared" ref="F255:H255" si="118">F256</f>
        <v>81756.100000000006</v>
      </c>
      <c r="G255" s="18">
        <f t="shared" si="118"/>
        <v>56470.1</v>
      </c>
      <c r="H255" s="18">
        <f t="shared" si="118"/>
        <v>57755.6</v>
      </c>
    </row>
    <row r="256" spans="1:8" ht="47.25" outlineLevel="1" x14ac:dyDescent="0.25">
      <c r="A256" s="22" t="s">
        <v>416</v>
      </c>
      <c r="B256" s="12" t="s">
        <v>424</v>
      </c>
      <c r="C256" s="12" t="s">
        <v>476</v>
      </c>
      <c r="D256" s="12" t="s">
        <v>417</v>
      </c>
      <c r="E256" s="12"/>
      <c r="F256" s="18">
        <f>F257+F261</f>
        <v>81756.100000000006</v>
      </c>
      <c r="G256" s="18">
        <f t="shared" ref="G256:H256" si="119">+G261</f>
        <v>56470.1</v>
      </c>
      <c r="H256" s="18">
        <f t="shared" si="119"/>
        <v>57755.6</v>
      </c>
    </row>
    <row r="257" spans="1:8" ht="31.5" outlineLevel="1" x14ac:dyDescent="0.25">
      <c r="A257" s="22" t="s">
        <v>59</v>
      </c>
      <c r="B257" s="12" t="s">
        <v>424</v>
      </c>
      <c r="C257" s="12" t="s">
        <v>476</v>
      </c>
      <c r="D257" s="12" t="s">
        <v>418</v>
      </c>
      <c r="E257" s="12"/>
      <c r="F257" s="18">
        <f>F258</f>
        <v>26684.2</v>
      </c>
      <c r="G257" s="18">
        <f t="shared" ref="G257:H258" si="120">G258</f>
        <v>0</v>
      </c>
      <c r="H257" s="18">
        <f t="shared" si="120"/>
        <v>0</v>
      </c>
    </row>
    <row r="258" spans="1:8" ht="78.75" outlineLevel="1" x14ac:dyDescent="0.25">
      <c r="A258" s="22" t="s">
        <v>639</v>
      </c>
      <c r="B258" s="12" t="s">
        <v>424</v>
      </c>
      <c r="C258" s="12" t="s">
        <v>476</v>
      </c>
      <c r="D258" s="12" t="s">
        <v>477</v>
      </c>
      <c r="E258" s="12"/>
      <c r="F258" s="18">
        <f>F259</f>
        <v>26684.2</v>
      </c>
      <c r="G258" s="18">
        <f t="shared" si="120"/>
        <v>0</v>
      </c>
      <c r="H258" s="18">
        <f t="shared" si="120"/>
        <v>0</v>
      </c>
    </row>
    <row r="259" spans="1:8" ht="63" outlineLevel="1" x14ac:dyDescent="0.25">
      <c r="A259" s="22" t="s">
        <v>626</v>
      </c>
      <c r="B259" s="12" t="s">
        <v>424</v>
      </c>
      <c r="C259" s="12" t="s">
        <v>476</v>
      </c>
      <c r="D259" s="12" t="s">
        <v>616</v>
      </c>
      <c r="E259" s="12"/>
      <c r="F259" s="18">
        <f>F260</f>
        <v>26684.2</v>
      </c>
      <c r="G259" s="18">
        <f t="shared" ref="G259:H259" si="121">G260</f>
        <v>0</v>
      </c>
      <c r="H259" s="18">
        <f t="shared" si="121"/>
        <v>0</v>
      </c>
    </row>
    <row r="260" spans="1:8" ht="47.25" outlineLevel="1" x14ac:dyDescent="0.25">
      <c r="A260" s="22" t="s">
        <v>73</v>
      </c>
      <c r="B260" s="12" t="s">
        <v>424</v>
      </c>
      <c r="C260" s="12" t="s">
        <v>476</v>
      </c>
      <c r="D260" s="12" t="s">
        <v>616</v>
      </c>
      <c r="E260" s="12" t="s">
        <v>74</v>
      </c>
      <c r="F260" s="18">
        <v>26684.2</v>
      </c>
      <c r="G260" s="18">
        <v>0</v>
      </c>
      <c r="H260" s="18">
        <v>0</v>
      </c>
    </row>
    <row r="261" spans="1:8" ht="15.75" outlineLevel="1" x14ac:dyDescent="0.25">
      <c r="A261" s="22" t="s">
        <v>28</v>
      </c>
      <c r="B261" s="12" t="s">
        <v>424</v>
      </c>
      <c r="C261" s="12" t="s">
        <v>476</v>
      </c>
      <c r="D261" s="12" t="s">
        <v>478</v>
      </c>
      <c r="E261" s="12"/>
      <c r="F261" s="18">
        <f t="shared" ref="F261:H263" si="122">F262</f>
        <v>55071.9</v>
      </c>
      <c r="G261" s="18">
        <f t="shared" si="122"/>
        <v>56470.1</v>
      </c>
      <c r="H261" s="18">
        <f t="shared" si="122"/>
        <v>57755.6</v>
      </c>
    </row>
    <row r="262" spans="1:8" ht="110.25" outlineLevel="1" x14ac:dyDescent="0.25">
      <c r="A262" s="22" t="s">
        <v>479</v>
      </c>
      <c r="B262" s="12" t="s">
        <v>424</v>
      </c>
      <c r="C262" s="12" t="s">
        <v>476</v>
      </c>
      <c r="D262" s="12" t="s">
        <v>480</v>
      </c>
      <c r="E262" s="12"/>
      <c r="F262" s="18">
        <f t="shared" si="122"/>
        <v>55071.9</v>
      </c>
      <c r="G262" s="18">
        <f t="shared" si="122"/>
        <v>56470.1</v>
      </c>
      <c r="H262" s="18">
        <f t="shared" si="122"/>
        <v>57755.6</v>
      </c>
    </row>
    <row r="263" spans="1:8" ht="47.25" outlineLevel="1" x14ac:dyDescent="0.25">
      <c r="A263" s="24" t="s">
        <v>35</v>
      </c>
      <c r="B263" s="12" t="s">
        <v>424</v>
      </c>
      <c r="C263" s="12" t="s">
        <v>476</v>
      </c>
      <c r="D263" s="12" t="s">
        <v>481</v>
      </c>
      <c r="E263" s="12"/>
      <c r="F263" s="18">
        <f t="shared" si="122"/>
        <v>55071.9</v>
      </c>
      <c r="G263" s="18">
        <f t="shared" si="122"/>
        <v>56470.1</v>
      </c>
      <c r="H263" s="18">
        <f t="shared" si="122"/>
        <v>57755.6</v>
      </c>
    </row>
    <row r="264" spans="1:8" ht="49.5" customHeight="1" outlineLevel="1" x14ac:dyDescent="0.25">
      <c r="A264" s="22" t="s">
        <v>177</v>
      </c>
      <c r="B264" s="12" t="s">
        <v>424</v>
      </c>
      <c r="C264" s="12" t="s">
        <v>476</v>
      </c>
      <c r="D264" s="12" t="s">
        <v>481</v>
      </c>
      <c r="E264" s="12">
        <v>600</v>
      </c>
      <c r="F264" s="18">
        <f>92235.5-26684.2-10479.4</f>
        <v>55071.9</v>
      </c>
      <c r="G264" s="23">
        <v>56470.1</v>
      </c>
      <c r="H264" s="23">
        <v>57755.6</v>
      </c>
    </row>
    <row r="265" spans="1:8" ht="15.75" outlineLevel="1" x14ac:dyDescent="0.25">
      <c r="A265" s="22" t="s">
        <v>414</v>
      </c>
      <c r="B265" s="12" t="s">
        <v>424</v>
      </c>
      <c r="C265" s="12" t="s">
        <v>415</v>
      </c>
      <c r="D265" s="30"/>
      <c r="E265" s="30"/>
      <c r="F265" s="18">
        <f t="shared" ref="F265:H265" si="123">F266</f>
        <v>48356.700000000004</v>
      </c>
      <c r="G265" s="18">
        <f t="shared" si="123"/>
        <v>17739.899999999998</v>
      </c>
      <c r="H265" s="18">
        <f t="shared" si="123"/>
        <v>17739.899999999998</v>
      </c>
    </row>
    <row r="266" spans="1:8" ht="47.25" outlineLevel="1" x14ac:dyDescent="0.25">
      <c r="A266" s="22" t="s">
        <v>416</v>
      </c>
      <c r="B266" s="12" t="s">
        <v>424</v>
      </c>
      <c r="C266" s="12" t="s">
        <v>415</v>
      </c>
      <c r="D266" s="30" t="s">
        <v>417</v>
      </c>
      <c r="E266" s="30"/>
      <c r="F266" s="18">
        <f>F267+F275</f>
        <v>48356.700000000004</v>
      </c>
      <c r="G266" s="18">
        <f>G267+G275</f>
        <v>17739.899999999998</v>
      </c>
      <c r="H266" s="18">
        <f>H267+H275</f>
        <v>17739.899999999998</v>
      </c>
    </row>
    <row r="267" spans="1:8" ht="31.5" outlineLevel="1" x14ac:dyDescent="0.25">
      <c r="A267" s="22" t="s">
        <v>59</v>
      </c>
      <c r="B267" s="12" t="s">
        <v>424</v>
      </c>
      <c r="C267" s="12" t="s">
        <v>415</v>
      </c>
      <c r="D267" s="30" t="s">
        <v>418</v>
      </c>
      <c r="E267" s="30"/>
      <c r="F267" s="18">
        <f>F268+F271</f>
        <v>29539.500000000004</v>
      </c>
      <c r="G267" s="18">
        <f t="shared" ref="G267:H267" si="124">G268+G271</f>
        <v>1080.8</v>
      </c>
      <c r="H267" s="18">
        <f t="shared" si="124"/>
        <v>1080.8</v>
      </c>
    </row>
    <row r="268" spans="1:8" ht="63" outlineLevel="1" x14ac:dyDescent="0.25">
      <c r="A268" s="22" t="s">
        <v>482</v>
      </c>
      <c r="B268" s="12" t="s">
        <v>424</v>
      </c>
      <c r="C268" s="12" t="s">
        <v>415</v>
      </c>
      <c r="D268" s="30" t="s">
        <v>483</v>
      </c>
      <c r="E268" s="30"/>
      <c r="F268" s="18">
        <f t="shared" ref="F268:H269" si="125">F269</f>
        <v>858.7</v>
      </c>
      <c r="G268" s="18">
        <f t="shared" si="125"/>
        <v>1080.8</v>
      </c>
      <c r="H268" s="18">
        <f t="shared" si="125"/>
        <v>1080.8</v>
      </c>
    </row>
    <row r="269" spans="1:8" ht="63" outlineLevel="1" x14ac:dyDescent="0.25">
      <c r="A269" s="22" t="s">
        <v>642</v>
      </c>
      <c r="B269" s="12" t="s">
        <v>424</v>
      </c>
      <c r="C269" s="12" t="s">
        <v>415</v>
      </c>
      <c r="D269" s="30" t="s">
        <v>484</v>
      </c>
      <c r="E269" s="30"/>
      <c r="F269" s="18">
        <f t="shared" si="125"/>
        <v>858.7</v>
      </c>
      <c r="G269" s="18">
        <f t="shared" si="125"/>
        <v>1080.8</v>
      </c>
      <c r="H269" s="18">
        <f t="shared" si="125"/>
        <v>1080.8</v>
      </c>
    </row>
    <row r="270" spans="1:8" ht="63" outlineLevel="1" x14ac:dyDescent="0.25">
      <c r="A270" s="22" t="s">
        <v>177</v>
      </c>
      <c r="B270" s="12" t="s">
        <v>424</v>
      </c>
      <c r="C270" s="12" t="s">
        <v>415</v>
      </c>
      <c r="D270" s="30" t="s">
        <v>484</v>
      </c>
      <c r="E270" s="30">
        <v>600</v>
      </c>
      <c r="F270" s="18">
        <v>858.7</v>
      </c>
      <c r="G270" s="23">
        <v>1080.8</v>
      </c>
      <c r="H270" s="23">
        <v>1080.8</v>
      </c>
    </row>
    <row r="271" spans="1:8" ht="63" outlineLevel="1" x14ac:dyDescent="0.25">
      <c r="A271" s="22" t="s">
        <v>419</v>
      </c>
      <c r="B271" s="12" t="s">
        <v>424</v>
      </c>
      <c r="C271" s="12" t="s">
        <v>415</v>
      </c>
      <c r="D271" s="30" t="s">
        <v>420</v>
      </c>
      <c r="E271" s="30"/>
      <c r="F271" s="18">
        <f>F272</f>
        <v>28680.800000000003</v>
      </c>
      <c r="G271" s="18">
        <f t="shared" ref="G271:H271" si="126">G272</f>
        <v>0</v>
      </c>
      <c r="H271" s="18">
        <f t="shared" si="126"/>
        <v>0</v>
      </c>
    </row>
    <row r="272" spans="1:8" ht="31.5" outlineLevel="1" x14ac:dyDescent="0.25">
      <c r="A272" s="22" t="s">
        <v>624</v>
      </c>
      <c r="B272" s="12" t="s">
        <v>424</v>
      </c>
      <c r="C272" s="12" t="s">
        <v>415</v>
      </c>
      <c r="D272" s="30" t="s">
        <v>611</v>
      </c>
      <c r="E272" s="30"/>
      <c r="F272" s="18">
        <f>F273+F274</f>
        <v>28680.800000000003</v>
      </c>
      <c r="G272" s="18">
        <f t="shared" ref="G272:H272" si="127">G273+G274</f>
        <v>0</v>
      </c>
      <c r="H272" s="18">
        <f t="shared" si="127"/>
        <v>0</v>
      </c>
    </row>
    <row r="273" spans="1:8" ht="47.25" outlineLevel="1" x14ac:dyDescent="0.25">
      <c r="A273" s="22" t="s">
        <v>33</v>
      </c>
      <c r="B273" s="12" t="s">
        <v>424</v>
      </c>
      <c r="C273" s="12" t="s">
        <v>415</v>
      </c>
      <c r="D273" s="30" t="s">
        <v>611</v>
      </c>
      <c r="E273" s="30">
        <v>200</v>
      </c>
      <c r="F273" s="18">
        <v>18201.400000000001</v>
      </c>
      <c r="G273" s="23">
        <v>0</v>
      </c>
      <c r="H273" s="23">
        <v>0</v>
      </c>
    </row>
    <row r="274" spans="1:8" ht="52.5" customHeight="1" outlineLevel="1" x14ac:dyDescent="0.25">
      <c r="A274" s="22" t="s">
        <v>177</v>
      </c>
      <c r="B274" s="12" t="s">
        <v>424</v>
      </c>
      <c r="C274" s="12" t="s">
        <v>415</v>
      </c>
      <c r="D274" s="30" t="s">
        <v>611</v>
      </c>
      <c r="E274" s="30">
        <v>600</v>
      </c>
      <c r="F274" s="18">
        <v>10479.4</v>
      </c>
      <c r="G274" s="23">
        <v>0</v>
      </c>
      <c r="H274" s="23">
        <v>0</v>
      </c>
    </row>
    <row r="275" spans="1:8" ht="15.75" outlineLevel="1" x14ac:dyDescent="0.25">
      <c r="A275" s="22" t="s">
        <v>28</v>
      </c>
      <c r="B275" s="12" t="s">
        <v>424</v>
      </c>
      <c r="C275" s="12" t="s">
        <v>415</v>
      </c>
      <c r="D275" s="30" t="s">
        <v>478</v>
      </c>
      <c r="E275" s="30"/>
      <c r="F275" s="18">
        <f t="shared" ref="F275:H275" si="128">F276</f>
        <v>18817.2</v>
      </c>
      <c r="G275" s="18">
        <f t="shared" si="128"/>
        <v>16659.099999999999</v>
      </c>
      <c r="H275" s="18">
        <f t="shared" si="128"/>
        <v>16659.099999999999</v>
      </c>
    </row>
    <row r="276" spans="1:8" ht="110.25" outlineLevel="1" x14ac:dyDescent="0.25">
      <c r="A276" s="22" t="s">
        <v>479</v>
      </c>
      <c r="B276" s="12" t="s">
        <v>424</v>
      </c>
      <c r="C276" s="12" t="s">
        <v>415</v>
      </c>
      <c r="D276" s="30" t="s">
        <v>480</v>
      </c>
      <c r="E276" s="30"/>
      <c r="F276" s="18">
        <f t="shared" ref="F276:H276" si="129">F277+F279</f>
        <v>18817.2</v>
      </c>
      <c r="G276" s="18">
        <f t="shared" si="129"/>
        <v>16659.099999999999</v>
      </c>
      <c r="H276" s="18">
        <f t="shared" si="129"/>
        <v>16659.099999999999</v>
      </c>
    </row>
    <row r="277" spans="1:8" ht="47.25" outlineLevel="1" x14ac:dyDescent="0.25">
      <c r="A277" s="22" t="s">
        <v>485</v>
      </c>
      <c r="B277" s="12" t="s">
        <v>424</v>
      </c>
      <c r="C277" s="12" t="s">
        <v>415</v>
      </c>
      <c r="D277" s="30" t="s">
        <v>486</v>
      </c>
      <c r="E277" s="30"/>
      <c r="F277" s="18">
        <f t="shared" ref="F277:H277" si="130">F278</f>
        <v>14186.5</v>
      </c>
      <c r="G277" s="18">
        <f t="shared" si="130"/>
        <v>11848.4</v>
      </c>
      <c r="H277" s="18">
        <f t="shared" si="130"/>
        <v>11848.4</v>
      </c>
    </row>
    <row r="278" spans="1:8" ht="47.25" outlineLevel="1" x14ac:dyDescent="0.25">
      <c r="A278" s="22" t="s">
        <v>33</v>
      </c>
      <c r="B278" s="12" t="s">
        <v>424</v>
      </c>
      <c r="C278" s="12" t="s">
        <v>415</v>
      </c>
      <c r="D278" s="30" t="s">
        <v>486</v>
      </c>
      <c r="E278" s="30">
        <v>200</v>
      </c>
      <c r="F278" s="18">
        <v>14186.5</v>
      </c>
      <c r="G278" s="23">
        <v>11848.4</v>
      </c>
      <c r="H278" s="23">
        <v>11848.4</v>
      </c>
    </row>
    <row r="279" spans="1:8" ht="63" outlineLevel="1" x14ac:dyDescent="0.25">
      <c r="A279" s="22" t="s">
        <v>487</v>
      </c>
      <c r="B279" s="12" t="s">
        <v>424</v>
      </c>
      <c r="C279" s="12" t="s">
        <v>415</v>
      </c>
      <c r="D279" s="30" t="s">
        <v>488</v>
      </c>
      <c r="E279" s="30"/>
      <c r="F279" s="18">
        <f t="shared" ref="F279:H279" si="131">F280</f>
        <v>4630.7</v>
      </c>
      <c r="G279" s="18">
        <f t="shared" si="131"/>
        <v>4810.7</v>
      </c>
      <c r="H279" s="18">
        <f t="shared" si="131"/>
        <v>4810.7</v>
      </c>
    </row>
    <row r="280" spans="1:8" ht="110.25" outlineLevel="1" x14ac:dyDescent="0.25">
      <c r="A280" s="22" t="s">
        <v>32</v>
      </c>
      <c r="B280" s="12" t="s">
        <v>424</v>
      </c>
      <c r="C280" s="12" t="s">
        <v>415</v>
      </c>
      <c r="D280" s="30" t="s">
        <v>488</v>
      </c>
      <c r="E280" s="30">
        <v>100</v>
      </c>
      <c r="F280" s="18">
        <v>4630.7</v>
      </c>
      <c r="G280" s="23">
        <v>4810.7</v>
      </c>
      <c r="H280" s="23">
        <v>4810.7</v>
      </c>
    </row>
    <row r="281" spans="1:8" ht="15.75" outlineLevel="1" x14ac:dyDescent="0.25">
      <c r="A281" s="22" t="s">
        <v>423</v>
      </c>
      <c r="B281" s="12" t="s">
        <v>424</v>
      </c>
      <c r="C281" s="12" t="s">
        <v>108</v>
      </c>
      <c r="D281" s="12"/>
      <c r="E281" s="12"/>
      <c r="F281" s="18">
        <f t="shared" ref="F281:H283" si="132">F282</f>
        <v>32585.8</v>
      </c>
      <c r="G281" s="18">
        <f t="shared" si="132"/>
        <v>32859.599999999999</v>
      </c>
      <c r="H281" s="18">
        <f t="shared" si="132"/>
        <v>33725.800000000003</v>
      </c>
    </row>
    <row r="282" spans="1:8" ht="47.25" outlineLevel="1" x14ac:dyDescent="0.25">
      <c r="A282" s="22" t="s">
        <v>416</v>
      </c>
      <c r="B282" s="12" t="s">
        <v>424</v>
      </c>
      <c r="C282" s="12" t="s">
        <v>108</v>
      </c>
      <c r="D282" s="12" t="s">
        <v>417</v>
      </c>
      <c r="E282" s="12"/>
      <c r="F282" s="18">
        <f>F283</f>
        <v>32585.8</v>
      </c>
      <c r="G282" s="18">
        <f t="shared" si="132"/>
        <v>32859.599999999999</v>
      </c>
      <c r="H282" s="18">
        <f t="shared" si="132"/>
        <v>33725.800000000003</v>
      </c>
    </row>
    <row r="283" spans="1:8" ht="15.75" outlineLevel="1" x14ac:dyDescent="0.25">
      <c r="A283" s="22" t="s">
        <v>28</v>
      </c>
      <c r="B283" s="12" t="s">
        <v>424</v>
      </c>
      <c r="C283" s="12" t="s">
        <v>108</v>
      </c>
      <c r="D283" s="12" t="s">
        <v>478</v>
      </c>
      <c r="E283" s="12"/>
      <c r="F283" s="18">
        <f t="shared" si="132"/>
        <v>32585.8</v>
      </c>
      <c r="G283" s="18">
        <f t="shared" si="132"/>
        <v>32859.599999999999</v>
      </c>
      <c r="H283" s="18">
        <f t="shared" si="132"/>
        <v>33725.800000000003</v>
      </c>
    </row>
    <row r="284" spans="1:8" ht="110.25" outlineLevel="1" x14ac:dyDescent="0.25">
      <c r="A284" s="22" t="s">
        <v>479</v>
      </c>
      <c r="B284" s="12" t="s">
        <v>424</v>
      </c>
      <c r="C284" s="12" t="s">
        <v>108</v>
      </c>
      <c r="D284" s="12" t="s">
        <v>480</v>
      </c>
      <c r="E284" s="12"/>
      <c r="F284" s="18">
        <f t="shared" ref="F284:H284" si="133">F285+F287</f>
        <v>32585.8</v>
      </c>
      <c r="G284" s="18">
        <f t="shared" si="133"/>
        <v>32859.599999999999</v>
      </c>
      <c r="H284" s="18">
        <f t="shared" si="133"/>
        <v>33725.800000000003</v>
      </c>
    </row>
    <row r="285" spans="1:8" ht="78.75" outlineLevel="1" x14ac:dyDescent="0.25">
      <c r="A285" s="22" t="s">
        <v>489</v>
      </c>
      <c r="B285" s="12" t="s">
        <v>424</v>
      </c>
      <c r="C285" s="12" t="s">
        <v>108</v>
      </c>
      <c r="D285" s="12" t="s">
        <v>490</v>
      </c>
      <c r="E285" s="12"/>
      <c r="F285" s="18">
        <f t="shared" ref="F285:H285" si="134">F286</f>
        <v>750</v>
      </c>
      <c r="G285" s="18">
        <f t="shared" si="134"/>
        <v>750</v>
      </c>
      <c r="H285" s="18">
        <f t="shared" si="134"/>
        <v>750</v>
      </c>
    </row>
    <row r="286" spans="1:8" ht="31.5" outlineLevel="1" x14ac:dyDescent="0.25">
      <c r="A286" s="22" t="s">
        <v>66</v>
      </c>
      <c r="B286" s="12" t="s">
        <v>424</v>
      </c>
      <c r="C286" s="12" t="s">
        <v>108</v>
      </c>
      <c r="D286" s="12" t="s">
        <v>490</v>
      </c>
      <c r="E286" s="12">
        <v>300</v>
      </c>
      <c r="F286" s="18">
        <v>750</v>
      </c>
      <c r="G286" s="23">
        <v>750</v>
      </c>
      <c r="H286" s="23">
        <v>750</v>
      </c>
    </row>
    <row r="287" spans="1:8" ht="47.25" outlineLevel="1" x14ac:dyDescent="0.25">
      <c r="A287" s="24" t="s">
        <v>35</v>
      </c>
      <c r="B287" s="12" t="s">
        <v>424</v>
      </c>
      <c r="C287" s="12" t="s">
        <v>108</v>
      </c>
      <c r="D287" s="12" t="s">
        <v>481</v>
      </c>
      <c r="E287" s="12"/>
      <c r="F287" s="18">
        <f t="shared" ref="F287:H287" si="135">F288</f>
        <v>31835.8</v>
      </c>
      <c r="G287" s="18">
        <f t="shared" si="135"/>
        <v>32109.599999999999</v>
      </c>
      <c r="H287" s="18">
        <f t="shared" si="135"/>
        <v>32975.800000000003</v>
      </c>
    </row>
    <row r="288" spans="1:8" ht="63" outlineLevel="1" x14ac:dyDescent="0.25">
      <c r="A288" s="22" t="s">
        <v>177</v>
      </c>
      <c r="B288" s="12" t="s">
        <v>424</v>
      </c>
      <c r="C288" s="12" t="s">
        <v>108</v>
      </c>
      <c r="D288" s="12" t="s">
        <v>481</v>
      </c>
      <c r="E288" s="12">
        <v>600</v>
      </c>
      <c r="F288" s="18">
        <v>31835.8</v>
      </c>
      <c r="G288" s="23">
        <v>32109.599999999999</v>
      </c>
      <c r="H288" s="23">
        <v>32975.800000000003</v>
      </c>
    </row>
    <row r="289" spans="1:8" ht="15.75" outlineLevel="1" x14ac:dyDescent="0.25">
      <c r="A289" s="24" t="s">
        <v>612</v>
      </c>
      <c r="B289" s="12" t="s">
        <v>424</v>
      </c>
      <c r="C289" s="12" t="s">
        <v>613</v>
      </c>
      <c r="D289" s="12"/>
      <c r="E289" s="12"/>
      <c r="F289" s="18">
        <f>F290</f>
        <v>18592.400000000001</v>
      </c>
      <c r="G289" s="18">
        <f t="shared" ref="G289:H292" si="136">G290</f>
        <v>19408.8</v>
      </c>
      <c r="H289" s="18">
        <f t="shared" si="136"/>
        <v>20103.2</v>
      </c>
    </row>
    <row r="290" spans="1:8" ht="15.75" outlineLevel="1" x14ac:dyDescent="0.25">
      <c r="A290" s="22" t="s">
        <v>614</v>
      </c>
      <c r="B290" s="12" t="s">
        <v>424</v>
      </c>
      <c r="C290" s="12" t="s">
        <v>615</v>
      </c>
      <c r="D290" s="12"/>
      <c r="E290" s="12"/>
      <c r="F290" s="18">
        <f>F291</f>
        <v>18592.400000000001</v>
      </c>
      <c r="G290" s="18">
        <f t="shared" si="136"/>
        <v>19408.8</v>
      </c>
      <c r="H290" s="18">
        <f t="shared" si="136"/>
        <v>20103.2</v>
      </c>
    </row>
    <row r="291" spans="1:8" ht="15.75" outlineLevel="1" x14ac:dyDescent="0.25">
      <c r="A291" s="24" t="s">
        <v>85</v>
      </c>
      <c r="B291" s="12" t="s">
        <v>424</v>
      </c>
      <c r="C291" s="12" t="s">
        <v>615</v>
      </c>
      <c r="D291" s="12" t="s">
        <v>110</v>
      </c>
      <c r="E291" s="12"/>
      <c r="F291" s="18">
        <f>F292</f>
        <v>18592.400000000001</v>
      </c>
      <c r="G291" s="18">
        <f t="shared" si="136"/>
        <v>19408.8</v>
      </c>
      <c r="H291" s="18">
        <f t="shared" si="136"/>
        <v>20103.2</v>
      </c>
    </row>
    <row r="292" spans="1:8" ht="47.25" outlineLevel="1" x14ac:dyDescent="0.25">
      <c r="A292" s="24" t="s">
        <v>35</v>
      </c>
      <c r="B292" s="12" t="s">
        <v>424</v>
      </c>
      <c r="C292" s="12" t="s">
        <v>615</v>
      </c>
      <c r="D292" s="12" t="s">
        <v>443</v>
      </c>
      <c r="E292" s="12"/>
      <c r="F292" s="18">
        <f>F293</f>
        <v>18592.400000000001</v>
      </c>
      <c r="G292" s="18">
        <f t="shared" si="136"/>
        <v>19408.8</v>
      </c>
      <c r="H292" s="18">
        <f t="shared" si="136"/>
        <v>20103.2</v>
      </c>
    </row>
    <row r="293" spans="1:8" ht="52.5" customHeight="1" outlineLevel="1" x14ac:dyDescent="0.25">
      <c r="A293" s="24" t="s">
        <v>177</v>
      </c>
      <c r="B293" s="12" t="s">
        <v>424</v>
      </c>
      <c r="C293" s="12" t="s">
        <v>615</v>
      </c>
      <c r="D293" s="12" t="s">
        <v>443</v>
      </c>
      <c r="E293" s="12">
        <v>600</v>
      </c>
      <c r="F293" s="18">
        <v>18592.400000000001</v>
      </c>
      <c r="G293" s="23">
        <v>19408.8</v>
      </c>
      <c r="H293" s="23">
        <v>20103.2</v>
      </c>
    </row>
    <row r="294" spans="1:8" ht="31.5" outlineLevel="1" x14ac:dyDescent="0.25">
      <c r="A294" s="22" t="s">
        <v>491</v>
      </c>
      <c r="B294" s="12" t="s">
        <v>424</v>
      </c>
      <c r="C294" s="12" t="s">
        <v>492</v>
      </c>
      <c r="D294" s="12"/>
      <c r="E294" s="12"/>
      <c r="F294" s="18">
        <f t="shared" ref="F294:H297" si="137">F295</f>
        <v>141359.79999999999</v>
      </c>
      <c r="G294" s="18">
        <f t="shared" si="137"/>
        <v>240669.2</v>
      </c>
      <c r="H294" s="18">
        <f t="shared" si="137"/>
        <v>258401.9</v>
      </c>
    </row>
    <row r="295" spans="1:8" ht="31.5" outlineLevel="1" x14ac:dyDescent="0.25">
      <c r="A295" s="22" t="s">
        <v>493</v>
      </c>
      <c r="B295" s="12" t="s">
        <v>424</v>
      </c>
      <c r="C295" s="12" t="s">
        <v>494</v>
      </c>
      <c r="D295" s="12"/>
      <c r="E295" s="12"/>
      <c r="F295" s="18">
        <f t="shared" si="137"/>
        <v>141359.79999999999</v>
      </c>
      <c r="G295" s="18">
        <f t="shared" si="137"/>
        <v>240669.2</v>
      </c>
      <c r="H295" s="18">
        <f t="shared" si="137"/>
        <v>258401.9</v>
      </c>
    </row>
    <row r="296" spans="1:8" ht="15.75" outlineLevel="1" x14ac:dyDescent="0.25">
      <c r="A296" s="22" t="s">
        <v>85</v>
      </c>
      <c r="B296" s="12" t="s">
        <v>424</v>
      </c>
      <c r="C296" s="12" t="s">
        <v>494</v>
      </c>
      <c r="D296" s="12" t="s">
        <v>110</v>
      </c>
      <c r="E296" s="12"/>
      <c r="F296" s="18">
        <f t="shared" si="137"/>
        <v>141359.79999999999</v>
      </c>
      <c r="G296" s="18">
        <f t="shared" si="137"/>
        <v>240669.2</v>
      </c>
      <c r="H296" s="18">
        <f t="shared" si="137"/>
        <v>258401.9</v>
      </c>
    </row>
    <row r="297" spans="1:8" ht="31.5" outlineLevel="1" x14ac:dyDescent="0.25">
      <c r="A297" s="22" t="s">
        <v>495</v>
      </c>
      <c r="B297" s="12" t="s">
        <v>424</v>
      </c>
      <c r="C297" s="12" t="s">
        <v>494</v>
      </c>
      <c r="D297" s="12" t="s">
        <v>496</v>
      </c>
      <c r="E297" s="12"/>
      <c r="F297" s="18">
        <f t="shared" si="137"/>
        <v>141359.79999999999</v>
      </c>
      <c r="G297" s="18">
        <f t="shared" si="137"/>
        <v>240669.2</v>
      </c>
      <c r="H297" s="18">
        <f t="shared" si="137"/>
        <v>258401.9</v>
      </c>
    </row>
    <row r="298" spans="1:8" s="1" customFormat="1" ht="47.25" customHeight="1" outlineLevel="1" x14ac:dyDescent="0.25">
      <c r="A298" s="31" t="s">
        <v>497</v>
      </c>
      <c r="B298" s="32" t="s">
        <v>424</v>
      </c>
      <c r="C298" s="32" t="s">
        <v>494</v>
      </c>
      <c r="D298" s="32" t="s">
        <v>496</v>
      </c>
      <c r="E298" s="32">
        <v>700</v>
      </c>
      <c r="F298" s="33">
        <v>141359.79999999999</v>
      </c>
      <c r="G298" s="34">
        <v>240669.2</v>
      </c>
      <c r="H298" s="34">
        <v>258401.9</v>
      </c>
    </row>
    <row r="299" spans="1:8" ht="33.75" customHeight="1" x14ac:dyDescent="0.25">
      <c r="A299" s="10" t="s">
        <v>14</v>
      </c>
      <c r="B299" s="13" t="s">
        <v>128</v>
      </c>
      <c r="C299" s="13" t="s">
        <v>21</v>
      </c>
      <c r="D299" s="13"/>
      <c r="E299" s="13"/>
      <c r="F299" s="15">
        <f>F300</f>
        <v>274658.69999999995</v>
      </c>
      <c r="G299" s="15">
        <f t="shared" ref="G299:H299" si="138">G300</f>
        <v>309689</v>
      </c>
      <c r="H299" s="15">
        <f t="shared" si="138"/>
        <v>313414.8</v>
      </c>
    </row>
    <row r="300" spans="1:8" ht="15.75" outlineLevel="1" x14ac:dyDescent="0.25">
      <c r="A300" s="16" t="s">
        <v>22</v>
      </c>
      <c r="B300" s="12" t="s">
        <v>128</v>
      </c>
      <c r="C300" s="12" t="s">
        <v>23</v>
      </c>
      <c r="D300" s="12"/>
      <c r="E300" s="12"/>
      <c r="F300" s="18">
        <f>F301+F307+F311</f>
        <v>274658.69999999995</v>
      </c>
      <c r="G300" s="18">
        <f t="shared" ref="G300:H300" si="139">G301+G307+G311</f>
        <v>309689</v>
      </c>
      <c r="H300" s="18">
        <f t="shared" si="139"/>
        <v>313414.8</v>
      </c>
    </row>
    <row r="301" spans="1:8" ht="63" outlineLevel="1" x14ac:dyDescent="0.25">
      <c r="A301" s="16" t="s">
        <v>129</v>
      </c>
      <c r="B301" s="12" t="s">
        <v>128</v>
      </c>
      <c r="C301" s="12" t="s">
        <v>84</v>
      </c>
      <c r="D301" s="12"/>
      <c r="E301" s="12"/>
      <c r="F301" s="18">
        <f>F302</f>
        <v>75547.899999999994</v>
      </c>
      <c r="G301" s="18">
        <f t="shared" ref="G301:H301" si="140">G302</f>
        <v>79689</v>
      </c>
      <c r="H301" s="18">
        <f t="shared" si="140"/>
        <v>83414.8</v>
      </c>
    </row>
    <row r="302" spans="1:8" ht="15.75" outlineLevel="1" x14ac:dyDescent="0.25">
      <c r="A302" s="16" t="s">
        <v>85</v>
      </c>
      <c r="B302" s="12" t="s">
        <v>128</v>
      </c>
      <c r="C302" s="12" t="s">
        <v>84</v>
      </c>
      <c r="D302" s="12" t="s">
        <v>110</v>
      </c>
      <c r="E302" s="12"/>
      <c r="F302" s="18">
        <f>F303</f>
        <v>75547.899999999994</v>
      </c>
      <c r="G302" s="18">
        <f t="shared" ref="G302:H302" si="141">G303</f>
        <v>79689</v>
      </c>
      <c r="H302" s="18">
        <f t="shared" si="141"/>
        <v>83414.8</v>
      </c>
    </row>
    <row r="303" spans="1:8" ht="47.25" outlineLevel="1" x14ac:dyDescent="0.25">
      <c r="A303" s="24" t="s">
        <v>623</v>
      </c>
      <c r="B303" s="12" t="s">
        <v>128</v>
      </c>
      <c r="C303" s="12" t="s">
        <v>84</v>
      </c>
      <c r="D303" s="12" t="s">
        <v>86</v>
      </c>
      <c r="E303" s="12"/>
      <c r="F303" s="18">
        <f>F304+F305+F306</f>
        <v>75547.899999999994</v>
      </c>
      <c r="G303" s="18">
        <f t="shared" ref="G303:H303" si="142">G304+G305+G306</f>
        <v>79689</v>
      </c>
      <c r="H303" s="18">
        <f t="shared" si="142"/>
        <v>83414.8</v>
      </c>
    </row>
    <row r="304" spans="1:8" ht="110.25" outlineLevel="1" x14ac:dyDescent="0.25">
      <c r="A304" s="16" t="s">
        <v>87</v>
      </c>
      <c r="B304" s="12" t="s">
        <v>128</v>
      </c>
      <c r="C304" s="12" t="s">
        <v>84</v>
      </c>
      <c r="D304" s="12" t="s">
        <v>86</v>
      </c>
      <c r="E304" s="12">
        <v>100</v>
      </c>
      <c r="F304" s="18">
        <v>71207.7</v>
      </c>
      <c r="G304" s="23">
        <v>74918.8</v>
      </c>
      <c r="H304" s="23">
        <v>78054.600000000006</v>
      </c>
    </row>
    <row r="305" spans="1:8" ht="47.25" outlineLevel="1" x14ac:dyDescent="0.25">
      <c r="A305" s="16" t="s">
        <v>33</v>
      </c>
      <c r="B305" s="12" t="s">
        <v>128</v>
      </c>
      <c r="C305" s="12" t="s">
        <v>84</v>
      </c>
      <c r="D305" s="12" t="s">
        <v>86</v>
      </c>
      <c r="E305" s="12">
        <v>200</v>
      </c>
      <c r="F305" s="18">
        <v>4270</v>
      </c>
      <c r="G305" s="23">
        <v>4700</v>
      </c>
      <c r="H305" s="23">
        <v>5290</v>
      </c>
    </row>
    <row r="306" spans="1:8" ht="15.75" outlineLevel="1" x14ac:dyDescent="0.25">
      <c r="A306" s="20" t="s">
        <v>34</v>
      </c>
      <c r="B306" s="12" t="s">
        <v>128</v>
      </c>
      <c r="C306" s="12" t="s">
        <v>84</v>
      </c>
      <c r="D306" s="12" t="s">
        <v>86</v>
      </c>
      <c r="E306" s="12">
        <v>800</v>
      </c>
      <c r="F306" s="18">
        <v>70.2</v>
      </c>
      <c r="G306" s="23">
        <v>70.2</v>
      </c>
      <c r="H306" s="23">
        <v>70.2</v>
      </c>
    </row>
    <row r="307" spans="1:8" ht="15.75" outlineLevel="1" x14ac:dyDescent="0.25">
      <c r="A307" s="16" t="s">
        <v>130</v>
      </c>
      <c r="B307" s="12" t="s">
        <v>128</v>
      </c>
      <c r="C307" s="12" t="s">
        <v>92</v>
      </c>
      <c r="D307" s="12"/>
      <c r="E307" s="12"/>
      <c r="F307" s="18">
        <f>F308</f>
        <v>119110.79999999997</v>
      </c>
      <c r="G307" s="18">
        <f t="shared" ref="G307:H309" si="143">G308</f>
        <v>150000</v>
      </c>
      <c r="H307" s="18">
        <f t="shared" si="143"/>
        <v>150000</v>
      </c>
    </row>
    <row r="308" spans="1:8" ht="15.75" outlineLevel="1" x14ac:dyDescent="0.25">
      <c r="A308" s="16" t="s">
        <v>85</v>
      </c>
      <c r="B308" s="12" t="s">
        <v>128</v>
      </c>
      <c r="C308" s="12" t="s">
        <v>92</v>
      </c>
      <c r="D308" s="12" t="s">
        <v>110</v>
      </c>
      <c r="E308" s="12"/>
      <c r="F308" s="18">
        <f>F309</f>
        <v>119110.79999999997</v>
      </c>
      <c r="G308" s="18">
        <f t="shared" si="143"/>
        <v>150000</v>
      </c>
      <c r="H308" s="18">
        <f t="shared" si="143"/>
        <v>150000</v>
      </c>
    </row>
    <row r="309" spans="1:8" ht="31.5" outlineLevel="1" x14ac:dyDescent="0.25">
      <c r="A309" s="16" t="s">
        <v>131</v>
      </c>
      <c r="B309" s="12" t="s">
        <v>128</v>
      </c>
      <c r="C309" s="12" t="s">
        <v>92</v>
      </c>
      <c r="D309" s="12" t="s">
        <v>132</v>
      </c>
      <c r="E309" s="12"/>
      <c r="F309" s="18">
        <f>F310</f>
        <v>119110.79999999997</v>
      </c>
      <c r="G309" s="18">
        <f t="shared" si="143"/>
        <v>150000</v>
      </c>
      <c r="H309" s="18">
        <f t="shared" si="143"/>
        <v>150000</v>
      </c>
    </row>
    <row r="310" spans="1:8" ht="15.75" outlineLevel="1" x14ac:dyDescent="0.25">
      <c r="A310" s="20" t="s">
        <v>34</v>
      </c>
      <c r="B310" s="12" t="s">
        <v>128</v>
      </c>
      <c r="C310" s="12" t="s">
        <v>92</v>
      </c>
      <c r="D310" s="12" t="s">
        <v>132</v>
      </c>
      <c r="E310" s="12">
        <v>800</v>
      </c>
      <c r="F310" s="18">
        <f>135295.3+0.3+9984.9-26169.7</f>
        <v>119110.79999999997</v>
      </c>
      <c r="G310" s="23">
        <v>150000</v>
      </c>
      <c r="H310" s="23">
        <v>150000</v>
      </c>
    </row>
    <row r="311" spans="1:8" ht="15.75" outlineLevel="1" x14ac:dyDescent="0.25">
      <c r="A311" s="22" t="s">
        <v>24</v>
      </c>
      <c r="B311" s="12" t="s">
        <v>128</v>
      </c>
      <c r="C311" s="12" t="s">
        <v>25</v>
      </c>
      <c r="D311" s="12"/>
      <c r="E311" s="12"/>
      <c r="F311" s="18">
        <f>F312</f>
        <v>80000</v>
      </c>
      <c r="G311" s="18">
        <f t="shared" ref="G311:H313" si="144">G312</f>
        <v>80000</v>
      </c>
      <c r="H311" s="18">
        <f t="shared" si="144"/>
        <v>80000</v>
      </c>
    </row>
    <row r="312" spans="1:8" ht="15.75" outlineLevel="1" x14ac:dyDescent="0.25">
      <c r="A312" s="22" t="s">
        <v>85</v>
      </c>
      <c r="B312" s="12" t="s">
        <v>128</v>
      </c>
      <c r="C312" s="12" t="s">
        <v>25</v>
      </c>
      <c r="D312" s="12" t="s">
        <v>110</v>
      </c>
      <c r="E312" s="12"/>
      <c r="F312" s="18">
        <f>F313</f>
        <v>80000</v>
      </c>
      <c r="G312" s="18">
        <f t="shared" si="144"/>
        <v>80000</v>
      </c>
      <c r="H312" s="18">
        <f t="shared" si="144"/>
        <v>80000</v>
      </c>
    </row>
    <row r="313" spans="1:8" ht="110.25" outlineLevel="1" x14ac:dyDescent="0.25">
      <c r="A313" s="20" t="s">
        <v>133</v>
      </c>
      <c r="B313" s="12" t="s">
        <v>128</v>
      </c>
      <c r="C313" s="12" t="s">
        <v>25</v>
      </c>
      <c r="D313" s="12" t="s">
        <v>134</v>
      </c>
      <c r="E313" s="12"/>
      <c r="F313" s="18">
        <f>F314</f>
        <v>80000</v>
      </c>
      <c r="G313" s="18">
        <f t="shared" si="144"/>
        <v>80000</v>
      </c>
      <c r="H313" s="18">
        <f t="shared" si="144"/>
        <v>80000</v>
      </c>
    </row>
    <row r="314" spans="1:8" ht="15.75" outlineLevel="1" x14ac:dyDescent="0.25">
      <c r="A314" s="20" t="s">
        <v>34</v>
      </c>
      <c r="B314" s="12" t="s">
        <v>128</v>
      </c>
      <c r="C314" s="12" t="s">
        <v>25</v>
      </c>
      <c r="D314" s="12" t="s">
        <v>134</v>
      </c>
      <c r="E314" s="12">
        <v>800</v>
      </c>
      <c r="F314" s="18">
        <v>80000</v>
      </c>
      <c r="G314" s="23">
        <v>80000</v>
      </c>
      <c r="H314" s="23">
        <v>80000</v>
      </c>
    </row>
    <row r="315" spans="1:8" ht="31.5" x14ac:dyDescent="0.25">
      <c r="A315" s="10" t="s">
        <v>15</v>
      </c>
      <c r="B315" s="13" t="s">
        <v>135</v>
      </c>
      <c r="C315" s="13" t="s">
        <v>21</v>
      </c>
      <c r="D315" s="13"/>
      <c r="E315" s="13"/>
      <c r="F315" s="15">
        <f>F316+F321+F338+F359+F461</f>
        <v>4615829.3000000007</v>
      </c>
      <c r="G315" s="15">
        <f>G316+G321+G338+G359+G461</f>
        <v>4888165.8</v>
      </c>
      <c r="H315" s="15">
        <f>H316+H321+H338+H359+H461</f>
        <v>2269131.7999999998</v>
      </c>
    </row>
    <row r="316" spans="1:8" ht="15.75" outlineLevel="1" x14ac:dyDescent="0.25">
      <c r="A316" s="16" t="s">
        <v>22</v>
      </c>
      <c r="B316" s="12" t="s">
        <v>135</v>
      </c>
      <c r="C316" s="12" t="s">
        <v>23</v>
      </c>
      <c r="D316" s="12"/>
      <c r="E316" s="12"/>
      <c r="F316" s="18">
        <f>F317</f>
        <v>210.5</v>
      </c>
      <c r="G316" s="18">
        <f t="shared" ref="G316:H319" si="145">G317</f>
        <v>210.5</v>
      </c>
      <c r="H316" s="18">
        <f t="shared" si="145"/>
        <v>210.5</v>
      </c>
    </row>
    <row r="317" spans="1:8" ht="15.75" outlineLevel="1" x14ac:dyDescent="0.25">
      <c r="A317" s="16" t="s">
        <v>24</v>
      </c>
      <c r="B317" s="12" t="s">
        <v>135</v>
      </c>
      <c r="C317" s="12" t="s">
        <v>25</v>
      </c>
      <c r="D317" s="12"/>
      <c r="E317" s="12"/>
      <c r="F317" s="18">
        <f>F318</f>
        <v>210.5</v>
      </c>
      <c r="G317" s="18">
        <f t="shared" si="145"/>
        <v>210.5</v>
      </c>
      <c r="H317" s="18">
        <f t="shared" si="145"/>
        <v>210.5</v>
      </c>
    </row>
    <row r="318" spans="1:8" ht="15.75" outlineLevel="1" x14ac:dyDescent="0.25">
      <c r="A318" s="16" t="s">
        <v>85</v>
      </c>
      <c r="B318" s="12" t="s">
        <v>135</v>
      </c>
      <c r="C318" s="12" t="s">
        <v>25</v>
      </c>
      <c r="D318" s="12" t="s">
        <v>110</v>
      </c>
      <c r="E318" s="12"/>
      <c r="F318" s="18">
        <f>F319</f>
        <v>210.5</v>
      </c>
      <c r="G318" s="18">
        <f t="shared" si="145"/>
        <v>210.5</v>
      </c>
      <c r="H318" s="18">
        <f t="shared" si="145"/>
        <v>210.5</v>
      </c>
    </row>
    <row r="319" spans="1:8" ht="78.75" outlineLevel="1" x14ac:dyDescent="0.25">
      <c r="A319" s="16" t="s">
        <v>136</v>
      </c>
      <c r="B319" s="12" t="s">
        <v>135</v>
      </c>
      <c r="C319" s="12" t="s">
        <v>25</v>
      </c>
      <c r="D319" s="12" t="s">
        <v>137</v>
      </c>
      <c r="E319" s="12"/>
      <c r="F319" s="18">
        <f>F320</f>
        <v>210.5</v>
      </c>
      <c r="G319" s="18">
        <f t="shared" si="145"/>
        <v>210.5</v>
      </c>
      <c r="H319" s="18">
        <f t="shared" si="145"/>
        <v>210.5</v>
      </c>
    </row>
    <row r="320" spans="1:8" ht="15.75" outlineLevel="1" x14ac:dyDescent="0.25">
      <c r="A320" s="20" t="s">
        <v>34</v>
      </c>
      <c r="B320" s="12" t="s">
        <v>135</v>
      </c>
      <c r="C320" s="12" t="s">
        <v>25</v>
      </c>
      <c r="D320" s="12" t="s">
        <v>137</v>
      </c>
      <c r="E320" s="12">
        <v>800</v>
      </c>
      <c r="F320" s="18">
        <v>210.5</v>
      </c>
      <c r="G320" s="23">
        <v>210.5</v>
      </c>
      <c r="H320" s="23">
        <v>210.5</v>
      </c>
    </row>
    <row r="321" spans="1:8" ht="31.5" outlineLevel="1" x14ac:dyDescent="0.25">
      <c r="A321" s="16" t="s">
        <v>138</v>
      </c>
      <c r="B321" s="12" t="s">
        <v>135</v>
      </c>
      <c r="C321" s="12" t="s">
        <v>139</v>
      </c>
      <c r="D321" s="12"/>
      <c r="E321" s="12"/>
      <c r="F321" s="18">
        <f>F322</f>
        <v>254727.6</v>
      </c>
      <c r="G321" s="18">
        <f t="shared" ref="G321:H322" si="146">G322</f>
        <v>255210</v>
      </c>
      <c r="H321" s="18">
        <f t="shared" si="146"/>
        <v>269775.5</v>
      </c>
    </row>
    <row r="322" spans="1:8" ht="63" outlineLevel="1" x14ac:dyDescent="0.25">
      <c r="A322" s="20" t="s">
        <v>140</v>
      </c>
      <c r="B322" s="12" t="s">
        <v>135</v>
      </c>
      <c r="C322" s="12" t="s">
        <v>93</v>
      </c>
      <c r="D322" s="12"/>
      <c r="E322" s="12"/>
      <c r="F322" s="18">
        <f>F323</f>
        <v>254727.6</v>
      </c>
      <c r="G322" s="18">
        <f t="shared" si="146"/>
        <v>255210</v>
      </c>
      <c r="H322" s="18">
        <f t="shared" si="146"/>
        <v>269775.5</v>
      </c>
    </row>
    <row r="323" spans="1:8" ht="63" outlineLevel="1" x14ac:dyDescent="0.25">
      <c r="A323" s="20" t="s">
        <v>141</v>
      </c>
      <c r="B323" s="12" t="s">
        <v>135</v>
      </c>
      <c r="C323" s="12" t="s">
        <v>93</v>
      </c>
      <c r="D323" s="12" t="s">
        <v>142</v>
      </c>
      <c r="E323" s="12"/>
      <c r="F323" s="18">
        <f>F324+F328</f>
        <v>254727.6</v>
      </c>
      <c r="G323" s="18">
        <f t="shared" ref="G323:H323" si="147">G324+G328</f>
        <v>255210</v>
      </c>
      <c r="H323" s="18">
        <f t="shared" si="147"/>
        <v>269775.5</v>
      </c>
    </row>
    <row r="324" spans="1:8" ht="31.5" outlineLevel="1" x14ac:dyDescent="0.25">
      <c r="A324" s="22" t="s">
        <v>59</v>
      </c>
      <c r="B324" s="12" t="s">
        <v>135</v>
      </c>
      <c r="C324" s="12" t="s">
        <v>93</v>
      </c>
      <c r="D324" s="12" t="s">
        <v>143</v>
      </c>
      <c r="E324" s="12"/>
      <c r="F324" s="18">
        <f>F325</f>
        <v>3932</v>
      </c>
      <c r="G324" s="18">
        <f t="shared" ref="G324:H326" si="148">G325</f>
        <v>3932</v>
      </c>
      <c r="H324" s="18">
        <f t="shared" si="148"/>
        <v>3932</v>
      </c>
    </row>
    <row r="325" spans="1:8" ht="73.5" customHeight="1" outlineLevel="1" x14ac:dyDescent="0.25">
      <c r="A325" s="29" t="s">
        <v>651</v>
      </c>
      <c r="B325" s="12" t="s">
        <v>135</v>
      </c>
      <c r="C325" s="12" t="s">
        <v>93</v>
      </c>
      <c r="D325" s="12" t="s">
        <v>144</v>
      </c>
      <c r="E325" s="12"/>
      <c r="F325" s="18">
        <f>F326</f>
        <v>3932</v>
      </c>
      <c r="G325" s="18">
        <f t="shared" si="148"/>
        <v>3932</v>
      </c>
      <c r="H325" s="18">
        <f t="shared" si="148"/>
        <v>3932</v>
      </c>
    </row>
    <row r="326" spans="1:8" ht="31.5" outlineLevel="1" x14ac:dyDescent="0.25">
      <c r="A326" s="29" t="s">
        <v>145</v>
      </c>
      <c r="B326" s="12" t="s">
        <v>135</v>
      </c>
      <c r="C326" s="12" t="s">
        <v>93</v>
      </c>
      <c r="D326" s="12" t="s">
        <v>146</v>
      </c>
      <c r="E326" s="12"/>
      <c r="F326" s="18">
        <f>F327</f>
        <v>3932</v>
      </c>
      <c r="G326" s="18">
        <f t="shared" si="148"/>
        <v>3932</v>
      </c>
      <c r="H326" s="18">
        <f t="shared" si="148"/>
        <v>3932</v>
      </c>
    </row>
    <row r="327" spans="1:8" ht="47.25" outlineLevel="1" x14ac:dyDescent="0.25">
      <c r="A327" s="16" t="s">
        <v>33</v>
      </c>
      <c r="B327" s="12" t="s">
        <v>135</v>
      </c>
      <c r="C327" s="12" t="s">
        <v>93</v>
      </c>
      <c r="D327" s="12" t="s">
        <v>146</v>
      </c>
      <c r="E327" s="12">
        <v>200</v>
      </c>
      <c r="F327" s="18">
        <v>3932</v>
      </c>
      <c r="G327" s="23">
        <v>3932</v>
      </c>
      <c r="H327" s="23">
        <v>3932</v>
      </c>
    </row>
    <row r="328" spans="1:8" ht="15.75" outlineLevel="1" x14ac:dyDescent="0.25">
      <c r="A328" s="16" t="s">
        <v>28</v>
      </c>
      <c r="B328" s="12" t="s">
        <v>135</v>
      </c>
      <c r="C328" s="12" t="s">
        <v>93</v>
      </c>
      <c r="D328" s="12" t="s">
        <v>147</v>
      </c>
      <c r="E328" s="12"/>
      <c r="F328" s="18">
        <f>F329</f>
        <v>250795.6</v>
      </c>
      <c r="G328" s="18">
        <f t="shared" ref="G328:H328" si="149">G329</f>
        <v>251278</v>
      </c>
      <c r="H328" s="18">
        <f t="shared" si="149"/>
        <v>265843.5</v>
      </c>
    </row>
    <row r="329" spans="1:8" ht="157.5" outlineLevel="1" x14ac:dyDescent="0.25">
      <c r="A329" s="16" t="s">
        <v>148</v>
      </c>
      <c r="B329" s="12" t="s">
        <v>135</v>
      </c>
      <c r="C329" s="12" t="s">
        <v>93</v>
      </c>
      <c r="D329" s="12" t="s">
        <v>149</v>
      </c>
      <c r="E329" s="12"/>
      <c r="F329" s="18">
        <f>F330+F332+F334</f>
        <v>250795.6</v>
      </c>
      <c r="G329" s="18">
        <f t="shared" ref="G329:H329" si="150">G330+G332+G334</f>
        <v>251278</v>
      </c>
      <c r="H329" s="18">
        <f t="shared" si="150"/>
        <v>265843.5</v>
      </c>
    </row>
    <row r="330" spans="1:8" ht="31.5" outlineLevel="1" x14ac:dyDescent="0.25">
      <c r="A330" s="16" t="s">
        <v>150</v>
      </c>
      <c r="B330" s="12" t="s">
        <v>135</v>
      </c>
      <c r="C330" s="12" t="s">
        <v>93</v>
      </c>
      <c r="D330" s="12" t="s">
        <v>151</v>
      </c>
      <c r="E330" s="12"/>
      <c r="F330" s="18">
        <f>F331</f>
        <v>85886.9</v>
      </c>
      <c r="G330" s="18">
        <f t="shared" ref="G330:H330" si="151">G331</f>
        <v>95058</v>
      </c>
      <c r="H330" s="18">
        <f t="shared" si="151"/>
        <v>104482</v>
      </c>
    </row>
    <row r="331" spans="1:8" ht="47.25" outlineLevel="1" x14ac:dyDescent="0.25">
      <c r="A331" s="16" t="s">
        <v>33</v>
      </c>
      <c r="B331" s="12" t="s">
        <v>135</v>
      </c>
      <c r="C331" s="12" t="s">
        <v>93</v>
      </c>
      <c r="D331" s="12" t="s">
        <v>151</v>
      </c>
      <c r="E331" s="12">
        <v>200</v>
      </c>
      <c r="F331" s="18">
        <v>85886.9</v>
      </c>
      <c r="G331" s="23">
        <v>95058</v>
      </c>
      <c r="H331" s="23">
        <v>104482</v>
      </c>
    </row>
    <row r="332" spans="1:8" ht="63" outlineLevel="1" x14ac:dyDescent="0.25">
      <c r="A332" s="16" t="s">
        <v>152</v>
      </c>
      <c r="B332" s="12" t="s">
        <v>135</v>
      </c>
      <c r="C332" s="12" t="s">
        <v>93</v>
      </c>
      <c r="D332" s="12" t="s">
        <v>153</v>
      </c>
      <c r="E332" s="12"/>
      <c r="F332" s="18">
        <f>F333</f>
        <v>18223.599999999999</v>
      </c>
      <c r="G332" s="18">
        <f t="shared" ref="G332:H332" si="152">G333</f>
        <v>14417.8</v>
      </c>
      <c r="H332" s="18">
        <f t="shared" si="152"/>
        <v>14417.8</v>
      </c>
    </row>
    <row r="333" spans="1:8" ht="47.25" outlineLevel="1" x14ac:dyDescent="0.25">
      <c r="A333" s="16" t="s">
        <v>33</v>
      </c>
      <c r="B333" s="12" t="s">
        <v>135</v>
      </c>
      <c r="C333" s="12" t="s">
        <v>93</v>
      </c>
      <c r="D333" s="12" t="s">
        <v>153</v>
      </c>
      <c r="E333" s="12">
        <v>200</v>
      </c>
      <c r="F333" s="18">
        <v>18223.599999999999</v>
      </c>
      <c r="G333" s="23">
        <v>14417.8</v>
      </c>
      <c r="H333" s="23">
        <v>14417.8</v>
      </c>
    </row>
    <row r="334" spans="1:8" ht="47.25" outlineLevel="1" x14ac:dyDescent="0.25">
      <c r="A334" s="24" t="s">
        <v>35</v>
      </c>
      <c r="B334" s="12" t="s">
        <v>135</v>
      </c>
      <c r="C334" s="12" t="s">
        <v>93</v>
      </c>
      <c r="D334" s="12" t="s">
        <v>154</v>
      </c>
      <c r="E334" s="12"/>
      <c r="F334" s="18">
        <f>F335+F336+F337</f>
        <v>146685.1</v>
      </c>
      <c r="G334" s="18">
        <f t="shared" ref="G334:H334" si="153">G335+G336+G337</f>
        <v>141802.19999999998</v>
      </c>
      <c r="H334" s="18">
        <f t="shared" si="153"/>
        <v>146943.69999999998</v>
      </c>
    </row>
    <row r="335" spans="1:8" ht="110.25" outlineLevel="1" x14ac:dyDescent="0.25">
      <c r="A335" s="22" t="s">
        <v>87</v>
      </c>
      <c r="B335" s="12" t="s">
        <v>135</v>
      </c>
      <c r="C335" s="12" t="s">
        <v>93</v>
      </c>
      <c r="D335" s="12" t="s">
        <v>154</v>
      </c>
      <c r="E335" s="12">
        <v>100</v>
      </c>
      <c r="F335" s="18">
        <v>114864.9</v>
      </c>
      <c r="G335" s="23">
        <v>120501.4</v>
      </c>
      <c r="H335" s="23">
        <v>125284.8</v>
      </c>
    </row>
    <row r="336" spans="1:8" ht="47.25" outlineLevel="1" x14ac:dyDescent="0.25">
      <c r="A336" s="22" t="s">
        <v>33</v>
      </c>
      <c r="B336" s="12" t="s">
        <v>135</v>
      </c>
      <c r="C336" s="12" t="s">
        <v>93</v>
      </c>
      <c r="D336" s="12" t="s">
        <v>154</v>
      </c>
      <c r="E336" s="12">
        <v>200</v>
      </c>
      <c r="F336" s="18">
        <v>30416.5</v>
      </c>
      <c r="G336" s="23">
        <v>19897</v>
      </c>
      <c r="H336" s="23">
        <v>20255.099999999999</v>
      </c>
    </row>
    <row r="337" spans="1:8" ht="15.75" outlineLevel="1" x14ac:dyDescent="0.25">
      <c r="A337" s="24" t="s">
        <v>34</v>
      </c>
      <c r="B337" s="12" t="s">
        <v>135</v>
      </c>
      <c r="C337" s="12" t="s">
        <v>93</v>
      </c>
      <c r="D337" s="12" t="s">
        <v>154</v>
      </c>
      <c r="E337" s="12">
        <v>800</v>
      </c>
      <c r="F337" s="18">
        <v>1403.7</v>
      </c>
      <c r="G337" s="23">
        <v>1403.8</v>
      </c>
      <c r="H337" s="23">
        <v>1403.8</v>
      </c>
    </row>
    <row r="338" spans="1:8" ht="15.75" outlineLevel="1" x14ac:dyDescent="0.25">
      <c r="A338" s="35" t="s">
        <v>155</v>
      </c>
      <c r="B338" s="12" t="s">
        <v>135</v>
      </c>
      <c r="C338" s="12" t="s">
        <v>156</v>
      </c>
      <c r="D338" s="12"/>
      <c r="E338" s="12"/>
      <c r="F338" s="18">
        <f>F339+F345</f>
        <v>467842.00000000006</v>
      </c>
      <c r="G338" s="18">
        <f t="shared" ref="G338:H338" si="154">G339+G345</f>
        <v>479510.3</v>
      </c>
      <c r="H338" s="18">
        <f t="shared" si="154"/>
        <v>497294.9</v>
      </c>
    </row>
    <row r="339" spans="1:8" ht="15.75" outlineLevel="1" x14ac:dyDescent="0.25">
      <c r="A339" s="20" t="s">
        <v>157</v>
      </c>
      <c r="B339" s="12" t="s">
        <v>135</v>
      </c>
      <c r="C339" s="12" t="s">
        <v>94</v>
      </c>
      <c r="D339" s="12"/>
      <c r="E339" s="12"/>
      <c r="F339" s="18">
        <f>F340</f>
        <v>20296.900000000001</v>
      </c>
      <c r="G339" s="18">
        <f t="shared" ref="G339:H343" si="155">G340</f>
        <v>20296.900000000001</v>
      </c>
      <c r="H339" s="18">
        <f t="shared" si="155"/>
        <v>20296.900000000001</v>
      </c>
    </row>
    <row r="340" spans="1:8" ht="63" outlineLevel="1" x14ac:dyDescent="0.25">
      <c r="A340" s="16" t="s">
        <v>141</v>
      </c>
      <c r="B340" s="12" t="s">
        <v>135</v>
      </c>
      <c r="C340" s="12" t="s">
        <v>94</v>
      </c>
      <c r="D340" s="12" t="s">
        <v>142</v>
      </c>
      <c r="E340" s="12"/>
      <c r="F340" s="18">
        <f>F341</f>
        <v>20296.900000000001</v>
      </c>
      <c r="G340" s="18">
        <f t="shared" si="155"/>
        <v>20296.900000000001</v>
      </c>
      <c r="H340" s="18">
        <f t="shared" si="155"/>
        <v>20296.900000000001</v>
      </c>
    </row>
    <row r="341" spans="1:8" ht="31.5" outlineLevel="1" x14ac:dyDescent="0.25">
      <c r="A341" s="22" t="s">
        <v>59</v>
      </c>
      <c r="B341" s="12" t="s">
        <v>135</v>
      </c>
      <c r="C341" s="12" t="s">
        <v>94</v>
      </c>
      <c r="D341" s="12" t="s">
        <v>143</v>
      </c>
      <c r="E341" s="12"/>
      <c r="F341" s="18">
        <f>F342</f>
        <v>20296.900000000001</v>
      </c>
      <c r="G341" s="18">
        <f t="shared" si="155"/>
        <v>20296.900000000001</v>
      </c>
      <c r="H341" s="18">
        <f t="shared" si="155"/>
        <v>20296.900000000001</v>
      </c>
    </row>
    <row r="342" spans="1:8" ht="63" outlineLevel="1" x14ac:dyDescent="0.25">
      <c r="A342" s="22" t="s">
        <v>158</v>
      </c>
      <c r="B342" s="12" t="s">
        <v>135</v>
      </c>
      <c r="C342" s="12" t="s">
        <v>94</v>
      </c>
      <c r="D342" s="12" t="s">
        <v>159</v>
      </c>
      <c r="E342" s="12"/>
      <c r="F342" s="18">
        <f>F343</f>
        <v>20296.900000000001</v>
      </c>
      <c r="G342" s="18">
        <f t="shared" si="155"/>
        <v>20296.900000000001</v>
      </c>
      <c r="H342" s="18">
        <f t="shared" si="155"/>
        <v>20296.900000000001</v>
      </c>
    </row>
    <row r="343" spans="1:8" ht="94.5" outlineLevel="1" x14ac:dyDescent="0.25">
      <c r="A343" s="36" t="s">
        <v>160</v>
      </c>
      <c r="B343" s="12" t="s">
        <v>135</v>
      </c>
      <c r="C343" s="12" t="s">
        <v>94</v>
      </c>
      <c r="D343" s="12" t="s">
        <v>161</v>
      </c>
      <c r="E343" s="12"/>
      <c r="F343" s="18">
        <f>F344</f>
        <v>20296.900000000001</v>
      </c>
      <c r="G343" s="18">
        <f t="shared" si="155"/>
        <v>20296.900000000001</v>
      </c>
      <c r="H343" s="18">
        <f t="shared" si="155"/>
        <v>20296.900000000001</v>
      </c>
    </row>
    <row r="344" spans="1:8" ht="47.25" outlineLevel="1" x14ac:dyDescent="0.25">
      <c r="A344" s="16" t="s">
        <v>33</v>
      </c>
      <c r="B344" s="12" t="s">
        <v>135</v>
      </c>
      <c r="C344" s="12" t="s">
        <v>94</v>
      </c>
      <c r="D344" s="12" t="s">
        <v>161</v>
      </c>
      <c r="E344" s="12">
        <v>200</v>
      </c>
      <c r="F344" s="18">
        <v>20296.900000000001</v>
      </c>
      <c r="G344" s="23">
        <v>20296.900000000001</v>
      </c>
      <c r="H344" s="23">
        <v>20296.900000000001</v>
      </c>
    </row>
    <row r="345" spans="1:8" ht="31.5" outlineLevel="1" x14ac:dyDescent="0.25">
      <c r="A345" s="35" t="s">
        <v>162</v>
      </c>
      <c r="B345" s="12" t="s">
        <v>135</v>
      </c>
      <c r="C345" s="12" t="s">
        <v>96</v>
      </c>
      <c r="D345" s="12"/>
      <c r="E345" s="12"/>
      <c r="F345" s="18">
        <f>F346</f>
        <v>447545.10000000003</v>
      </c>
      <c r="G345" s="18">
        <f t="shared" ref="G345:H345" si="156">G346</f>
        <v>459213.39999999997</v>
      </c>
      <c r="H345" s="18">
        <f t="shared" si="156"/>
        <v>476998</v>
      </c>
    </row>
    <row r="346" spans="1:8" ht="47.25" outlineLevel="1" x14ac:dyDescent="0.25">
      <c r="A346" s="35" t="s">
        <v>163</v>
      </c>
      <c r="B346" s="12" t="s">
        <v>135</v>
      </c>
      <c r="C346" s="12" t="s">
        <v>96</v>
      </c>
      <c r="D346" s="12" t="s">
        <v>164</v>
      </c>
      <c r="E346" s="12"/>
      <c r="F346" s="18">
        <f>F347+F353</f>
        <v>447545.10000000003</v>
      </c>
      <c r="G346" s="18">
        <f t="shared" ref="G346:H346" si="157">G347+G353</f>
        <v>459213.39999999997</v>
      </c>
      <c r="H346" s="18">
        <f t="shared" si="157"/>
        <v>476998</v>
      </c>
    </row>
    <row r="347" spans="1:8" ht="31.5" outlineLevel="1" x14ac:dyDescent="0.25">
      <c r="A347" s="22" t="s">
        <v>59</v>
      </c>
      <c r="B347" s="12" t="s">
        <v>135</v>
      </c>
      <c r="C347" s="12" t="s">
        <v>96</v>
      </c>
      <c r="D347" s="12" t="s">
        <v>165</v>
      </c>
      <c r="E347" s="12"/>
      <c r="F347" s="18">
        <f>F348</f>
        <v>7904.3</v>
      </c>
      <c r="G347" s="18">
        <f t="shared" ref="G347:H347" si="158">G348</f>
        <v>2000</v>
      </c>
      <c r="H347" s="18">
        <f t="shared" si="158"/>
        <v>2000</v>
      </c>
    </row>
    <row r="348" spans="1:8" ht="47.25" outlineLevel="1" x14ac:dyDescent="0.25">
      <c r="A348" s="22" t="s">
        <v>166</v>
      </c>
      <c r="B348" s="12" t="s">
        <v>135</v>
      </c>
      <c r="C348" s="12" t="s">
        <v>96</v>
      </c>
      <c r="D348" s="12" t="s">
        <v>167</v>
      </c>
      <c r="E348" s="12"/>
      <c r="F348" s="18">
        <f>F349+F351</f>
        <v>7904.3</v>
      </c>
      <c r="G348" s="18">
        <f t="shared" ref="G348:H348" si="159">G349+G351</f>
        <v>2000</v>
      </c>
      <c r="H348" s="18">
        <f t="shared" si="159"/>
        <v>2000</v>
      </c>
    </row>
    <row r="349" spans="1:8" ht="110.25" outlineLevel="1" x14ac:dyDescent="0.25">
      <c r="A349" s="37" t="s">
        <v>168</v>
      </c>
      <c r="B349" s="12" t="s">
        <v>135</v>
      </c>
      <c r="C349" s="12" t="s">
        <v>96</v>
      </c>
      <c r="D349" s="12" t="s">
        <v>169</v>
      </c>
      <c r="E349" s="12"/>
      <c r="F349" s="18">
        <f>F350</f>
        <v>2000</v>
      </c>
      <c r="G349" s="18">
        <f t="shared" ref="G349:H349" si="160">G350</f>
        <v>2000</v>
      </c>
      <c r="H349" s="18">
        <f t="shared" si="160"/>
        <v>2000</v>
      </c>
    </row>
    <row r="350" spans="1:8" ht="47.25" outlineLevel="1" x14ac:dyDescent="0.25">
      <c r="A350" s="16" t="s">
        <v>33</v>
      </c>
      <c r="B350" s="12" t="s">
        <v>135</v>
      </c>
      <c r="C350" s="12" t="s">
        <v>96</v>
      </c>
      <c r="D350" s="12" t="s">
        <v>169</v>
      </c>
      <c r="E350" s="12">
        <v>200</v>
      </c>
      <c r="F350" s="18">
        <v>2000</v>
      </c>
      <c r="G350" s="23">
        <v>2000</v>
      </c>
      <c r="H350" s="23">
        <v>2000</v>
      </c>
    </row>
    <row r="351" spans="1:8" ht="126" outlineLevel="1" x14ac:dyDescent="0.25">
      <c r="A351" s="16" t="s">
        <v>170</v>
      </c>
      <c r="B351" s="12" t="s">
        <v>135</v>
      </c>
      <c r="C351" s="12" t="s">
        <v>96</v>
      </c>
      <c r="D351" s="12" t="s">
        <v>171</v>
      </c>
      <c r="E351" s="12"/>
      <c r="F351" s="18">
        <f>F352</f>
        <v>5904.3</v>
      </c>
      <c r="G351" s="18">
        <f t="shared" ref="G351:H351" si="161">G352</f>
        <v>0</v>
      </c>
      <c r="H351" s="18">
        <f t="shared" si="161"/>
        <v>0</v>
      </c>
    </row>
    <row r="352" spans="1:8" ht="47.25" outlineLevel="1" x14ac:dyDescent="0.25">
      <c r="A352" s="22" t="s">
        <v>33</v>
      </c>
      <c r="B352" s="12" t="s">
        <v>135</v>
      </c>
      <c r="C352" s="12" t="s">
        <v>96</v>
      </c>
      <c r="D352" s="12" t="s">
        <v>171</v>
      </c>
      <c r="E352" s="12" t="s">
        <v>79</v>
      </c>
      <c r="F352" s="18">
        <v>5904.3</v>
      </c>
      <c r="G352" s="23">
        <v>0</v>
      </c>
      <c r="H352" s="23">
        <v>0</v>
      </c>
    </row>
    <row r="353" spans="1:8" ht="15.75" outlineLevel="1" x14ac:dyDescent="0.25">
      <c r="A353" s="16" t="s">
        <v>28</v>
      </c>
      <c r="B353" s="12" t="s">
        <v>135</v>
      </c>
      <c r="C353" s="12" t="s">
        <v>96</v>
      </c>
      <c r="D353" s="12" t="s">
        <v>172</v>
      </c>
      <c r="E353" s="12"/>
      <c r="F353" s="18">
        <f>F354</f>
        <v>439640.80000000005</v>
      </c>
      <c r="G353" s="18">
        <f t="shared" ref="G353:H353" si="162">G354</f>
        <v>457213.39999999997</v>
      </c>
      <c r="H353" s="18">
        <f t="shared" si="162"/>
        <v>474998</v>
      </c>
    </row>
    <row r="354" spans="1:8" ht="47.25" outlineLevel="1" x14ac:dyDescent="0.25">
      <c r="A354" s="16" t="s">
        <v>173</v>
      </c>
      <c r="B354" s="12" t="s">
        <v>135</v>
      </c>
      <c r="C354" s="12" t="s">
        <v>96</v>
      </c>
      <c r="D354" s="12" t="s">
        <v>174</v>
      </c>
      <c r="E354" s="12"/>
      <c r="F354" s="18">
        <f>F355+F357</f>
        <v>439640.80000000005</v>
      </c>
      <c r="G354" s="18">
        <f t="shared" ref="G354:H354" si="163">G355+G357</f>
        <v>457213.39999999997</v>
      </c>
      <c r="H354" s="18">
        <f t="shared" si="163"/>
        <v>474998</v>
      </c>
    </row>
    <row r="355" spans="1:8" ht="15.75" outlineLevel="1" x14ac:dyDescent="0.25">
      <c r="A355" s="16" t="s">
        <v>175</v>
      </c>
      <c r="B355" s="12" t="s">
        <v>135</v>
      </c>
      <c r="C355" s="12" t="s">
        <v>96</v>
      </c>
      <c r="D355" s="12" t="s">
        <v>176</v>
      </c>
      <c r="E355" s="12"/>
      <c r="F355" s="18">
        <f>F356</f>
        <v>378123.4</v>
      </c>
      <c r="G355" s="18">
        <f t="shared" ref="G355:H355" si="164">G356</f>
        <v>393248.3</v>
      </c>
      <c r="H355" s="18">
        <f t="shared" si="164"/>
        <v>408978.2</v>
      </c>
    </row>
    <row r="356" spans="1:8" ht="63" outlineLevel="1" x14ac:dyDescent="0.25">
      <c r="A356" s="16" t="s">
        <v>177</v>
      </c>
      <c r="B356" s="12" t="s">
        <v>135</v>
      </c>
      <c r="C356" s="12" t="s">
        <v>96</v>
      </c>
      <c r="D356" s="12" t="s">
        <v>176</v>
      </c>
      <c r="E356" s="12">
        <v>600</v>
      </c>
      <c r="F356" s="18">
        <v>378123.4</v>
      </c>
      <c r="G356" s="23">
        <v>393248.3</v>
      </c>
      <c r="H356" s="23">
        <v>408978.2</v>
      </c>
    </row>
    <row r="357" spans="1:8" ht="31.5" outlineLevel="1" x14ac:dyDescent="0.25">
      <c r="A357" s="16" t="s">
        <v>178</v>
      </c>
      <c r="B357" s="12" t="s">
        <v>135</v>
      </c>
      <c r="C357" s="12" t="s">
        <v>96</v>
      </c>
      <c r="D357" s="12" t="s">
        <v>179</v>
      </c>
      <c r="E357" s="12"/>
      <c r="F357" s="18">
        <f>F358</f>
        <v>61517.4</v>
      </c>
      <c r="G357" s="18">
        <f t="shared" ref="G357:H357" si="165">G358</f>
        <v>63965.1</v>
      </c>
      <c r="H357" s="18">
        <f t="shared" si="165"/>
        <v>66019.8</v>
      </c>
    </row>
    <row r="358" spans="1:8" ht="63" outlineLevel="1" x14ac:dyDescent="0.25">
      <c r="A358" s="16" t="s">
        <v>177</v>
      </c>
      <c r="B358" s="12" t="s">
        <v>135</v>
      </c>
      <c r="C358" s="12" t="s">
        <v>96</v>
      </c>
      <c r="D358" s="12" t="s">
        <v>179</v>
      </c>
      <c r="E358" s="12">
        <v>600</v>
      </c>
      <c r="F358" s="18">
        <v>61517.4</v>
      </c>
      <c r="G358" s="23">
        <v>63965.1</v>
      </c>
      <c r="H358" s="23">
        <v>66019.8</v>
      </c>
    </row>
    <row r="359" spans="1:8" ht="15.75" outlineLevel="1" x14ac:dyDescent="0.25">
      <c r="A359" s="35" t="s">
        <v>43</v>
      </c>
      <c r="B359" s="12" t="s">
        <v>135</v>
      </c>
      <c r="C359" s="12" t="s">
        <v>44</v>
      </c>
      <c r="D359" s="12"/>
      <c r="E359" s="12"/>
      <c r="F359" s="18">
        <f>F360+F370+F399+F452</f>
        <v>3866066.8</v>
      </c>
      <c r="G359" s="18">
        <f>G360+G370+G399+G452</f>
        <v>4126252.5999999996</v>
      </c>
      <c r="H359" s="18">
        <f>H360+H370+H399+H452</f>
        <v>1474868.5</v>
      </c>
    </row>
    <row r="360" spans="1:8" ht="15.75" outlineLevel="1" x14ac:dyDescent="0.25">
      <c r="A360" s="35" t="s">
        <v>45</v>
      </c>
      <c r="B360" s="12" t="s">
        <v>135</v>
      </c>
      <c r="C360" s="12" t="s">
        <v>46</v>
      </c>
      <c r="D360" s="12"/>
      <c r="E360" s="12"/>
      <c r="F360" s="18">
        <f>F361</f>
        <v>4634.3</v>
      </c>
      <c r="G360" s="18">
        <f t="shared" ref="G360:H360" si="166">G361</f>
        <v>4634.3</v>
      </c>
      <c r="H360" s="18">
        <f t="shared" si="166"/>
        <v>4534.3</v>
      </c>
    </row>
    <row r="361" spans="1:8" ht="94.5" outlineLevel="1" x14ac:dyDescent="0.25">
      <c r="A361" s="35" t="s">
        <v>37</v>
      </c>
      <c r="B361" s="12" t="s">
        <v>135</v>
      </c>
      <c r="C361" s="12" t="s">
        <v>46</v>
      </c>
      <c r="D361" s="12" t="s">
        <v>38</v>
      </c>
      <c r="E361" s="12"/>
      <c r="F361" s="18">
        <f>F362+F366</f>
        <v>4634.3</v>
      </c>
      <c r="G361" s="18">
        <f>G362+G366</f>
        <v>4634.3</v>
      </c>
      <c r="H361" s="18">
        <f>H362+H366</f>
        <v>4534.3</v>
      </c>
    </row>
    <row r="362" spans="1:8" ht="31.5" outlineLevel="1" x14ac:dyDescent="0.25">
      <c r="A362" s="24" t="s">
        <v>59</v>
      </c>
      <c r="B362" s="12" t="s">
        <v>135</v>
      </c>
      <c r="C362" s="12" t="s">
        <v>46</v>
      </c>
      <c r="D362" s="12" t="s">
        <v>180</v>
      </c>
      <c r="E362" s="12"/>
      <c r="F362" s="18">
        <f>F363</f>
        <v>275</v>
      </c>
      <c r="G362" s="18">
        <f t="shared" ref="G362:H362" si="167">G363</f>
        <v>275</v>
      </c>
      <c r="H362" s="18">
        <f t="shared" si="167"/>
        <v>175</v>
      </c>
    </row>
    <row r="363" spans="1:8" ht="47.25" outlineLevel="1" x14ac:dyDescent="0.25">
      <c r="A363" s="24" t="s">
        <v>181</v>
      </c>
      <c r="B363" s="12" t="s">
        <v>135</v>
      </c>
      <c r="C363" s="12" t="s">
        <v>46</v>
      </c>
      <c r="D363" s="12" t="s">
        <v>182</v>
      </c>
      <c r="E363" s="12"/>
      <c r="F363" s="18">
        <f>F364</f>
        <v>275</v>
      </c>
      <c r="G363" s="18">
        <f t="shared" ref="G363:H364" si="168">G364</f>
        <v>275</v>
      </c>
      <c r="H363" s="18">
        <f t="shared" si="168"/>
        <v>175</v>
      </c>
    </row>
    <row r="364" spans="1:8" ht="63" outlineLevel="1" x14ac:dyDescent="0.25">
      <c r="A364" s="35" t="s">
        <v>183</v>
      </c>
      <c r="B364" s="12" t="s">
        <v>135</v>
      </c>
      <c r="C364" s="12" t="s">
        <v>46</v>
      </c>
      <c r="D364" s="12" t="s">
        <v>184</v>
      </c>
      <c r="E364" s="12"/>
      <c r="F364" s="18">
        <f>F365</f>
        <v>275</v>
      </c>
      <c r="G364" s="18">
        <f t="shared" si="168"/>
        <v>275</v>
      </c>
      <c r="H364" s="18">
        <f t="shared" si="168"/>
        <v>175</v>
      </c>
    </row>
    <row r="365" spans="1:8" ht="47.25" outlineLevel="1" x14ac:dyDescent="0.25">
      <c r="A365" s="38" t="s">
        <v>33</v>
      </c>
      <c r="B365" s="12" t="s">
        <v>135</v>
      </c>
      <c r="C365" s="12" t="s">
        <v>46</v>
      </c>
      <c r="D365" s="12" t="s">
        <v>184</v>
      </c>
      <c r="E365" s="12" t="s">
        <v>79</v>
      </c>
      <c r="F365" s="18">
        <v>275</v>
      </c>
      <c r="G365" s="23">
        <v>275</v>
      </c>
      <c r="H365" s="18">
        <v>175</v>
      </c>
    </row>
    <row r="366" spans="1:8" ht="15.75" outlineLevel="1" x14ac:dyDescent="0.25">
      <c r="A366" s="38" t="s">
        <v>28</v>
      </c>
      <c r="B366" s="12" t="s">
        <v>135</v>
      </c>
      <c r="C366" s="12" t="s">
        <v>46</v>
      </c>
      <c r="D366" s="12" t="s">
        <v>39</v>
      </c>
      <c r="E366" s="12"/>
      <c r="F366" s="18">
        <f>F367</f>
        <v>4359.3</v>
      </c>
      <c r="G366" s="18">
        <f t="shared" ref="G366:H368" si="169">G367</f>
        <v>4359.3</v>
      </c>
      <c r="H366" s="18">
        <f t="shared" si="169"/>
        <v>4359.3</v>
      </c>
    </row>
    <row r="367" spans="1:8" ht="63" outlineLevel="1" x14ac:dyDescent="0.25">
      <c r="A367" s="35" t="s">
        <v>185</v>
      </c>
      <c r="B367" s="12" t="s">
        <v>135</v>
      </c>
      <c r="C367" s="12" t="s">
        <v>46</v>
      </c>
      <c r="D367" s="12" t="s">
        <v>186</v>
      </c>
      <c r="E367" s="12"/>
      <c r="F367" s="18">
        <f>F368</f>
        <v>4359.3</v>
      </c>
      <c r="G367" s="18">
        <f t="shared" si="169"/>
        <v>4359.3</v>
      </c>
      <c r="H367" s="18">
        <f t="shared" si="169"/>
        <v>4359.3</v>
      </c>
    </row>
    <row r="368" spans="1:8" ht="94.5" outlineLevel="1" x14ac:dyDescent="0.25">
      <c r="A368" s="35" t="s">
        <v>187</v>
      </c>
      <c r="B368" s="12" t="s">
        <v>135</v>
      </c>
      <c r="C368" s="12" t="s">
        <v>46</v>
      </c>
      <c r="D368" s="12" t="s">
        <v>188</v>
      </c>
      <c r="E368" s="12"/>
      <c r="F368" s="18">
        <f>F369</f>
        <v>4359.3</v>
      </c>
      <c r="G368" s="18">
        <f t="shared" si="169"/>
        <v>4359.3</v>
      </c>
      <c r="H368" s="18">
        <f t="shared" si="169"/>
        <v>4359.3</v>
      </c>
    </row>
    <row r="369" spans="1:8" ht="15.75" outlineLevel="1" x14ac:dyDescent="0.25">
      <c r="A369" s="35" t="s">
        <v>34</v>
      </c>
      <c r="B369" s="12" t="s">
        <v>135</v>
      </c>
      <c r="C369" s="12" t="s">
        <v>46</v>
      </c>
      <c r="D369" s="12" t="s">
        <v>188</v>
      </c>
      <c r="E369" s="12">
        <v>800</v>
      </c>
      <c r="F369" s="18">
        <v>4359.3</v>
      </c>
      <c r="G369" s="23">
        <v>4359.3</v>
      </c>
      <c r="H369" s="23">
        <v>4359.3</v>
      </c>
    </row>
    <row r="370" spans="1:8" ht="15.75" outlineLevel="1" x14ac:dyDescent="0.25">
      <c r="A370" s="35" t="s">
        <v>189</v>
      </c>
      <c r="B370" s="12" t="s">
        <v>135</v>
      </c>
      <c r="C370" s="12" t="s">
        <v>98</v>
      </c>
      <c r="D370" s="12"/>
      <c r="E370" s="12"/>
      <c r="F370" s="18">
        <f>F371</f>
        <v>2857229.4</v>
      </c>
      <c r="G370" s="18">
        <f t="shared" ref="G370:H370" si="170">G371</f>
        <v>3170131.5999999996</v>
      </c>
      <c r="H370" s="18">
        <f t="shared" si="170"/>
        <v>498462</v>
      </c>
    </row>
    <row r="371" spans="1:8" ht="94.5" outlineLevel="1" x14ac:dyDescent="0.25">
      <c r="A371" s="38" t="s">
        <v>37</v>
      </c>
      <c r="B371" s="12" t="s">
        <v>135</v>
      </c>
      <c r="C371" s="12" t="s">
        <v>98</v>
      </c>
      <c r="D371" s="12" t="s">
        <v>38</v>
      </c>
      <c r="E371" s="12"/>
      <c r="F371" s="18">
        <f>F372+F384</f>
        <v>2857229.4</v>
      </c>
      <c r="G371" s="18">
        <f t="shared" ref="G371:H371" si="171">G372+G384</f>
        <v>3170131.5999999996</v>
      </c>
      <c r="H371" s="18">
        <f t="shared" si="171"/>
        <v>498462</v>
      </c>
    </row>
    <row r="372" spans="1:8" ht="31.5" outlineLevel="1" x14ac:dyDescent="0.25">
      <c r="A372" s="38" t="s">
        <v>59</v>
      </c>
      <c r="B372" s="12" t="s">
        <v>135</v>
      </c>
      <c r="C372" s="12" t="s">
        <v>98</v>
      </c>
      <c r="D372" s="12" t="s">
        <v>180</v>
      </c>
      <c r="E372" s="12"/>
      <c r="F372" s="18">
        <f>F373</f>
        <v>2374502.5</v>
      </c>
      <c r="G372" s="18">
        <f t="shared" ref="G372:H372" si="172">G373</f>
        <v>2672542.9</v>
      </c>
      <c r="H372" s="18">
        <f t="shared" si="172"/>
        <v>0</v>
      </c>
    </row>
    <row r="373" spans="1:8" ht="47.25" outlineLevel="1" x14ac:dyDescent="0.25">
      <c r="A373" s="38" t="s">
        <v>190</v>
      </c>
      <c r="B373" s="12" t="s">
        <v>135</v>
      </c>
      <c r="C373" s="12" t="s">
        <v>98</v>
      </c>
      <c r="D373" s="12" t="s">
        <v>191</v>
      </c>
      <c r="E373" s="12"/>
      <c r="F373" s="18">
        <f>F374+F376+F378+F380+F382</f>
        <v>2374502.5</v>
      </c>
      <c r="G373" s="18">
        <f t="shared" ref="G373:H373" si="173">G374+G376+G378+G380+G382</f>
        <v>2672542.9</v>
      </c>
      <c r="H373" s="18">
        <f t="shared" si="173"/>
        <v>0</v>
      </c>
    </row>
    <row r="374" spans="1:8" ht="63" outlineLevel="1" x14ac:dyDescent="0.25">
      <c r="A374" s="38" t="s">
        <v>192</v>
      </c>
      <c r="B374" s="12" t="s">
        <v>135</v>
      </c>
      <c r="C374" s="12" t="s">
        <v>98</v>
      </c>
      <c r="D374" s="12" t="s">
        <v>193</v>
      </c>
      <c r="E374" s="12"/>
      <c r="F374" s="18">
        <f>F375</f>
        <v>751.7</v>
      </c>
      <c r="G374" s="18">
        <f t="shared" ref="G374:H374" si="174">G375</f>
        <v>0</v>
      </c>
      <c r="H374" s="18">
        <f t="shared" si="174"/>
        <v>0</v>
      </c>
    </row>
    <row r="375" spans="1:8" ht="47.25" outlineLevel="1" x14ac:dyDescent="0.25">
      <c r="A375" s="38" t="s">
        <v>33</v>
      </c>
      <c r="B375" s="12" t="s">
        <v>135</v>
      </c>
      <c r="C375" s="12" t="s">
        <v>98</v>
      </c>
      <c r="D375" s="12" t="s">
        <v>193</v>
      </c>
      <c r="E375" s="12">
        <v>200</v>
      </c>
      <c r="F375" s="18">
        <v>751.7</v>
      </c>
      <c r="G375" s="23">
        <v>0</v>
      </c>
      <c r="H375" s="23">
        <v>0</v>
      </c>
    </row>
    <row r="376" spans="1:8" ht="126" outlineLevel="1" x14ac:dyDescent="0.25">
      <c r="A376" s="27" t="s">
        <v>194</v>
      </c>
      <c r="B376" s="12" t="s">
        <v>135</v>
      </c>
      <c r="C376" s="12" t="s">
        <v>98</v>
      </c>
      <c r="D376" s="12" t="s">
        <v>195</v>
      </c>
      <c r="E376" s="12"/>
      <c r="F376" s="18">
        <f>F377</f>
        <v>230000</v>
      </c>
      <c r="G376" s="18">
        <f t="shared" ref="G376:H376" si="175">G377</f>
        <v>700200</v>
      </c>
      <c r="H376" s="18">
        <f t="shared" si="175"/>
        <v>0</v>
      </c>
    </row>
    <row r="377" spans="1:8" ht="15.75" outlineLevel="1" x14ac:dyDescent="0.25">
      <c r="A377" s="37" t="s">
        <v>34</v>
      </c>
      <c r="B377" s="12" t="s">
        <v>135</v>
      </c>
      <c r="C377" s="12" t="s">
        <v>98</v>
      </c>
      <c r="D377" s="12" t="s">
        <v>195</v>
      </c>
      <c r="E377" s="12" t="s">
        <v>196</v>
      </c>
      <c r="F377" s="18">
        <v>230000</v>
      </c>
      <c r="G377" s="23">
        <v>700200</v>
      </c>
      <c r="H377" s="23">
        <v>0</v>
      </c>
    </row>
    <row r="378" spans="1:8" ht="126" outlineLevel="1" x14ac:dyDescent="0.25">
      <c r="A378" s="27" t="s">
        <v>197</v>
      </c>
      <c r="B378" s="12" t="s">
        <v>135</v>
      </c>
      <c r="C378" s="12" t="s">
        <v>98</v>
      </c>
      <c r="D378" s="12" t="s">
        <v>198</v>
      </c>
      <c r="E378" s="12"/>
      <c r="F378" s="18">
        <f>F379</f>
        <v>234450</v>
      </c>
      <c r="G378" s="18">
        <f t="shared" ref="G378:H378" si="176">G379</f>
        <v>588600</v>
      </c>
      <c r="H378" s="18">
        <f t="shared" si="176"/>
        <v>0</v>
      </c>
    </row>
    <row r="379" spans="1:8" ht="15.75" outlineLevel="1" x14ac:dyDescent="0.25">
      <c r="A379" s="37" t="s">
        <v>34</v>
      </c>
      <c r="B379" s="12" t="s">
        <v>135</v>
      </c>
      <c r="C379" s="12" t="s">
        <v>98</v>
      </c>
      <c r="D379" s="12" t="s">
        <v>198</v>
      </c>
      <c r="E379" s="12" t="s">
        <v>196</v>
      </c>
      <c r="F379" s="18">
        <v>234450</v>
      </c>
      <c r="G379" s="23">
        <v>588600</v>
      </c>
      <c r="H379" s="23">
        <v>0</v>
      </c>
    </row>
    <row r="380" spans="1:8" ht="110.25" outlineLevel="1" x14ac:dyDescent="0.25">
      <c r="A380" s="27" t="s">
        <v>199</v>
      </c>
      <c r="B380" s="12" t="s">
        <v>135</v>
      </c>
      <c r="C380" s="12" t="s">
        <v>98</v>
      </c>
      <c r="D380" s="12" t="s">
        <v>200</v>
      </c>
      <c r="E380" s="12"/>
      <c r="F380" s="18">
        <f>F381</f>
        <v>234450</v>
      </c>
      <c r="G380" s="18">
        <f t="shared" ref="G380:H380" si="177">G381</f>
        <v>588600</v>
      </c>
      <c r="H380" s="18">
        <f t="shared" si="177"/>
        <v>0</v>
      </c>
    </row>
    <row r="381" spans="1:8" ht="15.75" outlineLevel="1" x14ac:dyDescent="0.25">
      <c r="A381" s="37" t="s">
        <v>34</v>
      </c>
      <c r="B381" s="12" t="s">
        <v>135</v>
      </c>
      <c r="C381" s="12" t="s">
        <v>98</v>
      </c>
      <c r="D381" s="12" t="s">
        <v>200</v>
      </c>
      <c r="E381" s="12" t="s">
        <v>196</v>
      </c>
      <c r="F381" s="18">
        <v>234450</v>
      </c>
      <c r="G381" s="23">
        <v>588600</v>
      </c>
      <c r="H381" s="23">
        <v>0</v>
      </c>
    </row>
    <row r="382" spans="1:8" ht="110.25" outlineLevel="1" x14ac:dyDescent="0.25">
      <c r="A382" s="38" t="s">
        <v>201</v>
      </c>
      <c r="B382" s="12" t="s">
        <v>135</v>
      </c>
      <c r="C382" s="12" t="s">
        <v>98</v>
      </c>
      <c r="D382" s="12" t="s">
        <v>202</v>
      </c>
      <c r="E382" s="12"/>
      <c r="F382" s="18">
        <f>F383</f>
        <v>1674850.8</v>
      </c>
      <c r="G382" s="18">
        <f t="shared" ref="G382:H382" si="178">G383</f>
        <v>795142.9</v>
      </c>
      <c r="H382" s="18">
        <f t="shared" si="178"/>
        <v>0</v>
      </c>
    </row>
    <row r="383" spans="1:8" ht="47.25" outlineLevel="1" x14ac:dyDescent="0.25">
      <c r="A383" s="39" t="s">
        <v>73</v>
      </c>
      <c r="B383" s="12" t="s">
        <v>135</v>
      </c>
      <c r="C383" s="12" t="s">
        <v>98</v>
      </c>
      <c r="D383" s="12" t="s">
        <v>202</v>
      </c>
      <c r="E383" s="12" t="s">
        <v>74</v>
      </c>
      <c r="F383" s="18">
        <v>1674850.8</v>
      </c>
      <c r="G383" s="23">
        <v>795142.9</v>
      </c>
      <c r="H383" s="23">
        <v>0</v>
      </c>
    </row>
    <row r="384" spans="1:8" ht="15.75" outlineLevel="1" x14ac:dyDescent="0.25">
      <c r="A384" s="38" t="s">
        <v>28</v>
      </c>
      <c r="B384" s="12" t="s">
        <v>135</v>
      </c>
      <c r="C384" s="12" t="s">
        <v>98</v>
      </c>
      <c r="D384" s="12" t="s">
        <v>39</v>
      </c>
      <c r="E384" s="12"/>
      <c r="F384" s="18">
        <f>F385+F394</f>
        <v>482726.9</v>
      </c>
      <c r="G384" s="18">
        <f t="shared" ref="G384:H384" si="179">G385+G394</f>
        <v>497588.69999999995</v>
      </c>
      <c r="H384" s="18">
        <f t="shared" si="179"/>
        <v>498462</v>
      </c>
    </row>
    <row r="385" spans="1:8" ht="78.75" outlineLevel="1" x14ac:dyDescent="0.25">
      <c r="A385" s="38" t="s">
        <v>203</v>
      </c>
      <c r="B385" s="12" t="s">
        <v>135</v>
      </c>
      <c r="C385" s="12" t="s">
        <v>98</v>
      </c>
      <c r="D385" s="12" t="s">
        <v>204</v>
      </c>
      <c r="E385" s="12"/>
      <c r="F385" s="18">
        <f>F386+F388+F390+F392</f>
        <v>461726.5</v>
      </c>
      <c r="G385" s="18">
        <f t="shared" ref="G385:H385" si="180">G386+G388+G390+G392</f>
        <v>475748.6</v>
      </c>
      <c r="H385" s="18">
        <f t="shared" si="180"/>
        <v>475748.6</v>
      </c>
    </row>
    <row r="386" spans="1:8" ht="78.75" outlineLevel="1" x14ac:dyDescent="0.25">
      <c r="A386" s="38" t="s">
        <v>205</v>
      </c>
      <c r="B386" s="12" t="s">
        <v>135</v>
      </c>
      <c r="C386" s="12" t="s">
        <v>98</v>
      </c>
      <c r="D386" s="12" t="s">
        <v>206</v>
      </c>
      <c r="E386" s="12"/>
      <c r="F386" s="18">
        <f>F387</f>
        <v>6973.1</v>
      </c>
      <c r="G386" s="18">
        <f t="shared" ref="G386:H386" si="181">G387</f>
        <v>0</v>
      </c>
      <c r="H386" s="18">
        <f t="shared" si="181"/>
        <v>0</v>
      </c>
    </row>
    <row r="387" spans="1:8" ht="47.25" outlineLevel="1" x14ac:dyDescent="0.25">
      <c r="A387" s="38" t="s">
        <v>33</v>
      </c>
      <c r="B387" s="12" t="s">
        <v>135</v>
      </c>
      <c r="C387" s="12" t="s">
        <v>98</v>
      </c>
      <c r="D387" s="12" t="s">
        <v>206</v>
      </c>
      <c r="E387" s="12">
        <v>200</v>
      </c>
      <c r="F387" s="18">
        <v>6973.1</v>
      </c>
      <c r="G387" s="23">
        <v>0</v>
      </c>
      <c r="H387" s="23">
        <v>0</v>
      </c>
    </row>
    <row r="388" spans="1:8" ht="141.75" outlineLevel="1" x14ac:dyDescent="0.25">
      <c r="A388" s="37" t="s">
        <v>207</v>
      </c>
      <c r="B388" s="12" t="s">
        <v>135</v>
      </c>
      <c r="C388" s="12" t="s">
        <v>98</v>
      </c>
      <c r="D388" s="12" t="s">
        <v>208</v>
      </c>
      <c r="E388" s="12"/>
      <c r="F388" s="18">
        <f>F389</f>
        <v>246313.9</v>
      </c>
      <c r="G388" s="18">
        <f t="shared" ref="G388:H388" si="182">G389</f>
        <v>255918.4</v>
      </c>
      <c r="H388" s="18">
        <f t="shared" si="182"/>
        <v>255918.4</v>
      </c>
    </row>
    <row r="389" spans="1:8" ht="15.75" outlineLevel="1" x14ac:dyDescent="0.25">
      <c r="A389" s="37" t="s">
        <v>34</v>
      </c>
      <c r="B389" s="12" t="s">
        <v>135</v>
      </c>
      <c r="C389" s="12" t="s">
        <v>98</v>
      </c>
      <c r="D389" s="12" t="s">
        <v>208</v>
      </c>
      <c r="E389" s="12" t="s">
        <v>196</v>
      </c>
      <c r="F389" s="18">
        <v>246313.9</v>
      </c>
      <c r="G389" s="23">
        <v>255918.4</v>
      </c>
      <c r="H389" s="23">
        <v>255918.4</v>
      </c>
    </row>
    <row r="390" spans="1:8" ht="110.25" outlineLevel="1" x14ac:dyDescent="0.25">
      <c r="A390" s="37" t="s">
        <v>209</v>
      </c>
      <c r="B390" s="12" t="s">
        <v>135</v>
      </c>
      <c r="C390" s="12" t="s">
        <v>98</v>
      </c>
      <c r="D390" s="12" t="s">
        <v>210</v>
      </c>
      <c r="E390" s="12"/>
      <c r="F390" s="18">
        <f>F391</f>
        <v>4938.2</v>
      </c>
      <c r="G390" s="18">
        <f t="shared" ref="G390:H390" si="183">G391</f>
        <v>5135.7</v>
      </c>
      <c r="H390" s="18">
        <f t="shared" si="183"/>
        <v>5135.7</v>
      </c>
    </row>
    <row r="391" spans="1:8" ht="31.5" outlineLevel="1" x14ac:dyDescent="0.25">
      <c r="A391" s="38" t="s">
        <v>66</v>
      </c>
      <c r="B391" s="12" t="s">
        <v>135</v>
      </c>
      <c r="C391" s="12" t="s">
        <v>98</v>
      </c>
      <c r="D391" s="12" t="s">
        <v>210</v>
      </c>
      <c r="E391" s="12" t="s">
        <v>211</v>
      </c>
      <c r="F391" s="18">
        <v>4938.2</v>
      </c>
      <c r="G391" s="23">
        <v>5135.7</v>
      </c>
      <c r="H391" s="23">
        <v>5135.7</v>
      </c>
    </row>
    <row r="392" spans="1:8" ht="63" outlineLevel="1" x14ac:dyDescent="0.25">
      <c r="A392" s="37" t="s">
        <v>212</v>
      </c>
      <c r="B392" s="12" t="s">
        <v>135</v>
      </c>
      <c r="C392" s="12" t="s">
        <v>98</v>
      </c>
      <c r="D392" s="12" t="s">
        <v>213</v>
      </c>
      <c r="E392" s="12"/>
      <c r="F392" s="18">
        <f>F393</f>
        <v>203501.3</v>
      </c>
      <c r="G392" s="18">
        <f t="shared" ref="G392:H392" si="184">G393</f>
        <v>214694.5</v>
      </c>
      <c r="H392" s="18">
        <f t="shared" si="184"/>
        <v>214694.5</v>
      </c>
    </row>
    <row r="393" spans="1:8" ht="15.75" outlineLevel="1" x14ac:dyDescent="0.25">
      <c r="A393" s="37" t="s">
        <v>34</v>
      </c>
      <c r="B393" s="12" t="s">
        <v>135</v>
      </c>
      <c r="C393" s="12" t="s">
        <v>98</v>
      </c>
      <c r="D393" s="12" t="s">
        <v>213</v>
      </c>
      <c r="E393" s="12" t="s">
        <v>196</v>
      </c>
      <c r="F393" s="18">
        <v>203501.3</v>
      </c>
      <c r="G393" s="23">
        <v>214694.5</v>
      </c>
      <c r="H393" s="23">
        <v>214694.5</v>
      </c>
    </row>
    <row r="394" spans="1:8" ht="63" outlineLevel="1" x14ac:dyDescent="0.25">
      <c r="A394" s="37" t="s">
        <v>185</v>
      </c>
      <c r="B394" s="12" t="s">
        <v>135</v>
      </c>
      <c r="C394" s="12" t="s">
        <v>98</v>
      </c>
      <c r="D394" s="12" t="s">
        <v>186</v>
      </c>
      <c r="E394" s="12"/>
      <c r="F394" s="18">
        <f>F395+F397</f>
        <v>21000.400000000001</v>
      </c>
      <c r="G394" s="18">
        <f t="shared" ref="G394:H394" si="185">G395+G397</f>
        <v>21840.100000000002</v>
      </c>
      <c r="H394" s="18">
        <f t="shared" si="185"/>
        <v>22713.4</v>
      </c>
    </row>
    <row r="395" spans="1:8" ht="47.25" outlineLevel="1" x14ac:dyDescent="0.25">
      <c r="A395" s="37" t="s">
        <v>214</v>
      </c>
      <c r="B395" s="12" t="s">
        <v>135</v>
      </c>
      <c r="C395" s="12" t="s">
        <v>98</v>
      </c>
      <c r="D395" s="12" t="s">
        <v>215</v>
      </c>
      <c r="E395" s="12"/>
      <c r="F395" s="18">
        <f>F396</f>
        <v>20992.5</v>
      </c>
      <c r="G395" s="18">
        <f t="shared" ref="G395:H395" si="186">G396</f>
        <v>21832.2</v>
      </c>
      <c r="H395" s="18">
        <f t="shared" si="186"/>
        <v>22705.5</v>
      </c>
    </row>
    <row r="396" spans="1:8" ht="15.75" outlineLevel="1" x14ac:dyDescent="0.25">
      <c r="A396" s="37" t="s">
        <v>34</v>
      </c>
      <c r="B396" s="12" t="s">
        <v>135</v>
      </c>
      <c r="C396" s="12" t="s">
        <v>98</v>
      </c>
      <c r="D396" s="12" t="s">
        <v>215</v>
      </c>
      <c r="E396" s="12">
        <v>800</v>
      </c>
      <c r="F396" s="18">
        <v>20992.5</v>
      </c>
      <c r="G396" s="23">
        <v>21832.2</v>
      </c>
      <c r="H396" s="23">
        <v>22705.5</v>
      </c>
    </row>
    <row r="397" spans="1:8" ht="110.25" outlineLevel="1" x14ac:dyDescent="0.25">
      <c r="A397" s="37" t="s">
        <v>216</v>
      </c>
      <c r="B397" s="12" t="s">
        <v>135</v>
      </c>
      <c r="C397" s="12" t="s">
        <v>98</v>
      </c>
      <c r="D397" s="12" t="s">
        <v>217</v>
      </c>
      <c r="E397" s="12"/>
      <c r="F397" s="18">
        <f>F398</f>
        <v>7.9</v>
      </c>
      <c r="G397" s="18">
        <f t="shared" ref="G397:H397" si="187">G398</f>
        <v>7.9</v>
      </c>
      <c r="H397" s="18">
        <f t="shared" si="187"/>
        <v>7.9</v>
      </c>
    </row>
    <row r="398" spans="1:8" ht="15.75" outlineLevel="1" x14ac:dyDescent="0.25">
      <c r="A398" s="37" t="s">
        <v>34</v>
      </c>
      <c r="B398" s="12" t="s">
        <v>135</v>
      </c>
      <c r="C398" s="12" t="s">
        <v>98</v>
      </c>
      <c r="D398" s="12" t="s">
        <v>217</v>
      </c>
      <c r="E398" s="12">
        <v>800</v>
      </c>
      <c r="F398" s="18">
        <v>7.9</v>
      </c>
      <c r="G398" s="23">
        <v>7.9</v>
      </c>
      <c r="H398" s="23">
        <v>7.9</v>
      </c>
    </row>
    <row r="399" spans="1:8" ht="15.75" outlineLevel="1" x14ac:dyDescent="0.25">
      <c r="A399" s="35" t="s">
        <v>218</v>
      </c>
      <c r="B399" s="12" t="s">
        <v>135</v>
      </c>
      <c r="C399" s="12" t="s">
        <v>99</v>
      </c>
      <c r="D399" s="12"/>
      <c r="E399" s="12"/>
      <c r="F399" s="18">
        <f>F400+F403</f>
        <v>907691.70000000019</v>
      </c>
      <c r="G399" s="18">
        <f t="shared" ref="G399:H399" si="188">G400+G403</f>
        <v>850845.40000000014</v>
      </c>
      <c r="H399" s="18">
        <f t="shared" si="188"/>
        <v>867098</v>
      </c>
    </row>
    <row r="400" spans="1:8" ht="15.75" outlineLevel="1" x14ac:dyDescent="0.25">
      <c r="A400" s="35" t="s">
        <v>85</v>
      </c>
      <c r="B400" s="12" t="s">
        <v>135</v>
      </c>
      <c r="C400" s="12" t="s">
        <v>99</v>
      </c>
      <c r="D400" s="12" t="s">
        <v>110</v>
      </c>
      <c r="E400" s="12"/>
      <c r="F400" s="18">
        <f>F401</f>
        <v>12038.8</v>
      </c>
      <c r="G400" s="18">
        <f t="shared" ref="G400:H401" si="189">G401</f>
        <v>12603.8</v>
      </c>
      <c r="H400" s="18">
        <f t="shared" si="189"/>
        <v>13118.9</v>
      </c>
    </row>
    <row r="401" spans="1:8" ht="47.25" outlineLevel="1" x14ac:dyDescent="0.25">
      <c r="A401" s="35" t="s">
        <v>219</v>
      </c>
      <c r="B401" s="12" t="s">
        <v>135</v>
      </c>
      <c r="C401" s="12" t="s">
        <v>99</v>
      </c>
      <c r="D401" s="12" t="s">
        <v>220</v>
      </c>
      <c r="E401" s="12"/>
      <c r="F401" s="18">
        <f>F402</f>
        <v>12038.8</v>
      </c>
      <c r="G401" s="18">
        <f t="shared" si="189"/>
        <v>12603.8</v>
      </c>
      <c r="H401" s="18">
        <f t="shared" si="189"/>
        <v>13118.9</v>
      </c>
    </row>
    <row r="402" spans="1:8" ht="63" outlineLevel="1" x14ac:dyDescent="0.25">
      <c r="A402" s="35" t="s">
        <v>177</v>
      </c>
      <c r="B402" s="12" t="s">
        <v>135</v>
      </c>
      <c r="C402" s="12" t="s">
        <v>99</v>
      </c>
      <c r="D402" s="12" t="s">
        <v>220</v>
      </c>
      <c r="E402" s="12" t="s">
        <v>221</v>
      </c>
      <c r="F402" s="18">
        <v>12038.8</v>
      </c>
      <c r="G402" s="18">
        <v>12603.8</v>
      </c>
      <c r="H402" s="18">
        <v>13118.9</v>
      </c>
    </row>
    <row r="403" spans="1:8" ht="63" outlineLevel="1" x14ac:dyDescent="0.25">
      <c r="A403" s="35" t="s">
        <v>222</v>
      </c>
      <c r="B403" s="12" t="s">
        <v>135</v>
      </c>
      <c r="C403" s="12" t="s">
        <v>99</v>
      </c>
      <c r="D403" s="12" t="s">
        <v>223</v>
      </c>
      <c r="E403" s="12"/>
      <c r="F403" s="18">
        <f>F404+F416</f>
        <v>895652.90000000014</v>
      </c>
      <c r="G403" s="18">
        <f>G404+G416</f>
        <v>838241.60000000009</v>
      </c>
      <c r="H403" s="18">
        <f>H404+H416</f>
        <v>853979.1</v>
      </c>
    </row>
    <row r="404" spans="1:8" ht="31.5" outlineLevel="1" x14ac:dyDescent="0.25">
      <c r="A404" s="35" t="s">
        <v>59</v>
      </c>
      <c r="B404" s="12" t="s">
        <v>135</v>
      </c>
      <c r="C404" s="12" t="s">
        <v>99</v>
      </c>
      <c r="D404" s="12" t="s">
        <v>224</v>
      </c>
      <c r="E404" s="12"/>
      <c r="F404" s="18">
        <f>F405</f>
        <v>161188.80000000002</v>
      </c>
      <c r="G404" s="18">
        <f t="shared" ref="G404:H404" si="190">G405</f>
        <v>112766</v>
      </c>
      <c r="H404" s="18">
        <f t="shared" si="190"/>
        <v>112766</v>
      </c>
    </row>
    <row r="405" spans="1:8" ht="78.75" outlineLevel="1" x14ac:dyDescent="0.25">
      <c r="A405" s="35" t="s">
        <v>225</v>
      </c>
      <c r="B405" s="12" t="s">
        <v>135</v>
      </c>
      <c r="C405" s="12" t="s">
        <v>99</v>
      </c>
      <c r="D405" s="12" t="s">
        <v>226</v>
      </c>
      <c r="E405" s="12"/>
      <c r="F405" s="18">
        <f>F406+F408+F412+F414+F410</f>
        <v>161188.80000000002</v>
      </c>
      <c r="G405" s="18">
        <f>G406+G408+G412+G414+G410</f>
        <v>112766</v>
      </c>
      <c r="H405" s="18">
        <f>H406+H408+H412+H414+H410</f>
        <v>112766</v>
      </c>
    </row>
    <row r="406" spans="1:8" ht="63" outlineLevel="1" x14ac:dyDescent="0.25">
      <c r="A406" s="35" t="s">
        <v>227</v>
      </c>
      <c r="B406" s="12" t="s">
        <v>135</v>
      </c>
      <c r="C406" s="12" t="s">
        <v>99</v>
      </c>
      <c r="D406" s="12" t="s">
        <v>228</v>
      </c>
      <c r="E406" s="12"/>
      <c r="F406" s="18">
        <f>F407</f>
        <v>21649</v>
      </c>
      <c r="G406" s="18">
        <f t="shared" ref="G406:H406" si="191">G407</f>
        <v>0</v>
      </c>
      <c r="H406" s="18">
        <f t="shared" si="191"/>
        <v>0</v>
      </c>
    </row>
    <row r="407" spans="1:8" ht="47.25" outlineLevel="1" x14ac:dyDescent="0.25">
      <c r="A407" s="35" t="s">
        <v>33</v>
      </c>
      <c r="B407" s="12" t="s">
        <v>135</v>
      </c>
      <c r="C407" s="12" t="s">
        <v>99</v>
      </c>
      <c r="D407" s="12" t="s">
        <v>228</v>
      </c>
      <c r="E407" s="12" t="s">
        <v>79</v>
      </c>
      <c r="F407" s="18">
        <v>21649</v>
      </c>
      <c r="G407" s="23">
        <v>0</v>
      </c>
      <c r="H407" s="23">
        <v>0</v>
      </c>
    </row>
    <row r="408" spans="1:8" ht="47.25" outlineLevel="1" x14ac:dyDescent="0.25">
      <c r="A408" s="35" t="s">
        <v>229</v>
      </c>
      <c r="B408" s="12" t="s">
        <v>135</v>
      </c>
      <c r="C408" s="12" t="s">
        <v>99</v>
      </c>
      <c r="D408" s="12" t="s">
        <v>230</v>
      </c>
      <c r="E408" s="12"/>
      <c r="F408" s="18">
        <f>F409</f>
        <v>162.80000000000001</v>
      </c>
      <c r="G408" s="18">
        <f t="shared" ref="G408:H408" si="192">G409</f>
        <v>0</v>
      </c>
      <c r="H408" s="18">
        <f t="shared" si="192"/>
        <v>0</v>
      </c>
    </row>
    <row r="409" spans="1:8" ht="47.25" outlineLevel="1" x14ac:dyDescent="0.25">
      <c r="A409" s="35" t="s">
        <v>33</v>
      </c>
      <c r="B409" s="12" t="s">
        <v>135</v>
      </c>
      <c r="C409" s="12" t="s">
        <v>99</v>
      </c>
      <c r="D409" s="12" t="s">
        <v>230</v>
      </c>
      <c r="E409" s="12" t="s">
        <v>79</v>
      </c>
      <c r="F409" s="18">
        <v>162.80000000000001</v>
      </c>
      <c r="G409" s="23">
        <v>0</v>
      </c>
      <c r="H409" s="23">
        <v>0</v>
      </c>
    </row>
    <row r="410" spans="1:8" ht="31.5" outlineLevel="1" x14ac:dyDescent="0.25">
      <c r="A410" s="35" t="s">
        <v>235</v>
      </c>
      <c r="B410" s="12" t="s">
        <v>135</v>
      </c>
      <c r="C410" s="12" t="s">
        <v>99</v>
      </c>
      <c r="D410" s="12" t="s">
        <v>236</v>
      </c>
      <c r="E410" s="12"/>
      <c r="F410" s="18">
        <f>F411</f>
        <v>18469.599999999999</v>
      </c>
      <c r="G410" s="18">
        <f t="shared" ref="G410:H410" si="193">G411</f>
        <v>0</v>
      </c>
      <c r="H410" s="18">
        <f t="shared" si="193"/>
        <v>0</v>
      </c>
    </row>
    <row r="411" spans="1:8" ht="47.25" outlineLevel="1" x14ac:dyDescent="0.25">
      <c r="A411" s="35" t="s">
        <v>33</v>
      </c>
      <c r="B411" s="12" t="s">
        <v>135</v>
      </c>
      <c r="C411" s="12" t="s">
        <v>99</v>
      </c>
      <c r="D411" s="12" t="s">
        <v>236</v>
      </c>
      <c r="E411" s="12" t="s">
        <v>79</v>
      </c>
      <c r="F411" s="18">
        <v>18469.599999999999</v>
      </c>
      <c r="G411" s="23">
        <v>0</v>
      </c>
      <c r="H411" s="23">
        <v>0</v>
      </c>
    </row>
    <row r="412" spans="1:8" ht="126" outlineLevel="1" x14ac:dyDescent="0.25">
      <c r="A412" s="35" t="s">
        <v>231</v>
      </c>
      <c r="B412" s="12" t="s">
        <v>135</v>
      </c>
      <c r="C412" s="12" t="s">
        <v>99</v>
      </c>
      <c r="D412" s="12" t="s">
        <v>232</v>
      </c>
      <c r="E412" s="12"/>
      <c r="F412" s="18">
        <f>F413</f>
        <v>8141.4</v>
      </c>
      <c r="G412" s="18">
        <f t="shared" ref="G412:H412" si="194">G413</f>
        <v>0</v>
      </c>
      <c r="H412" s="18">
        <f t="shared" si="194"/>
        <v>0</v>
      </c>
    </row>
    <row r="413" spans="1:8" ht="47.25" outlineLevel="1" x14ac:dyDescent="0.25">
      <c r="A413" s="35" t="s">
        <v>33</v>
      </c>
      <c r="B413" s="12" t="s">
        <v>135</v>
      </c>
      <c r="C413" s="12" t="s">
        <v>99</v>
      </c>
      <c r="D413" s="12" t="s">
        <v>232</v>
      </c>
      <c r="E413" s="12" t="s">
        <v>79</v>
      </c>
      <c r="F413" s="18">
        <v>8141.4</v>
      </c>
      <c r="G413" s="23">
        <v>0</v>
      </c>
      <c r="H413" s="23">
        <v>0</v>
      </c>
    </row>
    <row r="414" spans="1:8" ht="31.5" outlineLevel="1" x14ac:dyDescent="0.25">
      <c r="A414" s="35" t="s">
        <v>233</v>
      </c>
      <c r="B414" s="12" t="s">
        <v>135</v>
      </c>
      <c r="C414" s="12" t="s">
        <v>99</v>
      </c>
      <c r="D414" s="12" t="s">
        <v>234</v>
      </c>
      <c r="E414" s="12"/>
      <c r="F414" s="18">
        <f>F415</f>
        <v>112766</v>
      </c>
      <c r="G414" s="18">
        <f t="shared" ref="G414:H414" si="195">G415</f>
        <v>112766</v>
      </c>
      <c r="H414" s="18">
        <f t="shared" si="195"/>
        <v>112766</v>
      </c>
    </row>
    <row r="415" spans="1:8" ht="47.25" outlineLevel="1" x14ac:dyDescent="0.25">
      <c r="A415" s="35" t="s">
        <v>33</v>
      </c>
      <c r="B415" s="12" t="s">
        <v>135</v>
      </c>
      <c r="C415" s="12" t="s">
        <v>99</v>
      </c>
      <c r="D415" s="12" t="s">
        <v>234</v>
      </c>
      <c r="E415" s="12" t="s">
        <v>79</v>
      </c>
      <c r="F415" s="18">
        <v>112766</v>
      </c>
      <c r="G415" s="23">
        <v>112766</v>
      </c>
      <c r="H415" s="23">
        <v>112766</v>
      </c>
    </row>
    <row r="416" spans="1:8" ht="15.75" outlineLevel="1" x14ac:dyDescent="0.25">
      <c r="A416" s="35" t="s">
        <v>28</v>
      </c>
      <c r="B416" s="12" t="s">
        <v>135</v>
      </c>
      <c r="C416" s="12" t="s">
        <v>99</v>
      </c>
      <c r="D416" s="12" t="s">
        <v>237</v>
      </c>
      <c r="E416" s="12"/>
      <c r="F416" s="18">
        <f>F417</f>
        <v>734464.10000000009</v>
      </c>
      <c r="G416" s="18">
        <f t="shared" ref="G416:H416" si="196">G417</f>
        <v>725475.60000000009</v>
      </c>
      <c r="H416" s="18">
        <f t="shared" si="196"/>
        <v>741213.1</v>
      </c>
    </row>
    <row r="417" spans="1:61" s="2" customFormat="1" ht="88.5" customHeight="1" outlineLevel="1" x14ac:dyDescent="0.25">
      <c r="A417" s="35" t="s">
        <v>646</v>
      </c>
      <c r="B417" s="12" t="s">
        <v>135</v>
      </c>
      <c r="C417" s="12" t="s">
        <v>99</v>
      </c>
      <c r="D417" s="12" t="s">
        <v>238</v>
      </c>
      <c r="E417" s="12"/>
      <c r="F417" s="18">
        <f>F418+F420+F422+F424+F426+F428+F430+F432+F434+F436+F438+F440+F442+F444+F446+F448+F450</f>
        <v>734464.10000000009</v>
      </c>
      <c r="G417" s="18">
        <f t="shared" ref="G417:H417" si="197">G418+G420+G422+G424+G426+G428+G430+G432+G434+G436+G438+G440+G442+G444+G446+G448+G450</f>
        <v>725475.60000000009</v>
      </c>
      <c r="H417" s="18">
        <f t="shared" si="197"/>
        <v>741213.1</v>
      </c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  <c r="AK417"/>
      <c r="AL417"/>
      <c r="AM417"/>
      <c r="AN417"/>
      <c r="AO417"/>
      <c r="AP417"/>
      <c r="AQ417"/>
      <c r="AR417"/>
      <c r="AS417"/>
      <c r="AT417"/>
      <c r="AU417"/>
      <c r="AV417"/>
      <c r="AW417"/>
      <c r="AX417"/>
      <c r="AY417"/>
      <c r="AZ417"/>
      <c r="BA417"/>
      <c r="BB417"/>
      <c r="BC417"/>
      <c r="BD417"/>
      <c r="BE417"/>
      <c r="BF417"/>
      <c r="BG417"/>
      <c r="BH417"/>
      <c r="BI417"/>
    </row>
    <row r="418" spans="1:61" ht="47.25" outlineLevel="1" x14ac:dyDescent="0.25">
      <c r="A418" s="35" t="s">
        <v>239</v>
      </c>
      <c r="B418" s="12" t="s">
        <v>135</v>
      </c>
      <c r="C418" s="12" t="s">
        <v>99</v>
      </c>
      <c r="D418" s="12" t="s">
        <v>240</v>
      </c>
      <c r="E418" s="12"/>
      <c r="F418" s="18">
        <f>F419</f>
        <v>20010.099999999999</v>
      </c>
      <c r="G418" s="18">
        <f t="shared" ref="G418:H418" si="198">G419</f>
        <v>2010.1</v>
      </c>
      <c r="H418" s="18">
        <f t="shared" si="198"/>
        <v>0</v>
      </c>
    </row>
    <row r="419" spans="1:61" ht="47.25" outlineLevel="1" x14ac:dyDescent="0.25">
      <c r="A419" s="35" t="s">
        <v>33</v>
      </c>
      <c r="B419" s="12" t="s">
        <v>135</v>
      </c>
      <c r="C419" s="12" t="s">
        <v>99</v>
      </c>
      <c r="D419" s="12" t="s">
        <v>240</v>
      </c>
      <c r="E419" s="12">
        <v>200</v>
      </c>
      <c r="F419" s="18">
        <v>20010.099999999999</v>
      </c>
      <c r="G419" s="23">
        <v>2010.1</v>
      </c>
      <c r="H419" s="23">
        <v>0</v>
      </c>
    </row>
    <row r="420" spans="1:61" ht="31.5" outlineLevel="1" x14ac:dyDescent="0.25">
      <c r="A420" s="35" t="s">
        <v>241</v>
      </c>
      <c r="B420" s="12" t="s">
        <v>135</v>
      </c>
      <c r="C420" s="12" t="s">
        <v>99</v>
      </c>
      <c r="D420" s="12" t="s">
        <v>242</v>
      </c>
      <c r="E420" s="12"/>
      <c r="F420" s="18">
        <f>F421</f>
        <v>25904</v>
      </c>
      <c r="G420" s="18">
        <f t="shared" ref="G420:H420" si="199">G421</f>
        <v>25439</v>
      </c>
      <c r="H420" s="18">
        <f t="shared" si="199"/>
        <v>25439</v>
      </c>
    </row>
    <row r="421" spans="1:61" ht="47.25" outlineLevel="1" x14ac:dyDescent="0.25">
      <c r="A421" s="35" t="s">
        <v>33</v>
      </c>
      <c r="B421" s="12" t="s">
        <v>135</v>
      </c>
      <c r="C421" s="12" t="s">
        <v>99</v>
      </c>
      <c r="D421" s="12" t="s">
        <v>242</v>
      </c>
      <c r="E421" s="12">
        <v>200</v>
      </c>
      <c r="F421" s="18">
        <f>21000+4904</f>
        <v>25904</v>
      </c>
      <c r="G421" s="23">
        <f>21000+4439</f>
        <v>25439</v>
      </c>
      <c r="H421" s="23">
        <f>21000+4439</f>
        <v>25439</v>
      </c>
    </row>
    <row r="422" spans="1:61" ht="31.5" outlineLevel="1" x14ac:dyDescent="0.25">
      <c r="A422" s="35" t="s">
        <v>243</v>
      </c>
      <c r="B422" s="12" t="s">
        <v>135</v>
      </c>
      <c r="C422" s="12" t="s">
        <v>99</v>
      </c>
      <c r="D422" s="12" t="s">
        <v>244</v>
      </c>
      <c r="E422" s="12"/>
      <c r="F422" s="18">
        <f>F423</f>
        <v>19725.8</v>
      </c>
      <c r="G422" s="18">
        <f t="shared" ref="G422:H422" si="200">G423</f>
        <v>19725.8</v>
      </c>
      <c r="H422" s="18">
        <f t="shared" si="200"/>
        <v>19725.8</v>
      </c>
    </row>
    <row r="423" spans="1:61" ht="63" outlineLevel="1" x14ac:dyDescent="0.25">
      <c r="A423" s="35" t="s">
        <v>177</v>
      </c>
      <c r="B423" s="12" t="s">
        <v>135</v>
      </c>
      <c r="C423" s="12" t="s">
        <v>99</v>
      </c>
      <c r="D423" s="12" t="s">
        <v>244</v>
      </c>
      <c r="E423" s="12">
        <v>600</v>
      </c>
      <c r="F423" s="18">
        <v>19725.8</v>
      </c>
      <c r="G423" s="23">
        <v>19725.8</v>
      </c>
      <c r="H423" s="23">
        <v>19725.8</v>
      </c>
    </row>
    <row r="424" spans="1:61" ht="31.5" outlineLevel="1" x14ac:dyDescent="0.25">
      <c r="A424" s="35" t="s">
        <v>245</v>
      </c>
      <c r="B424" s="12" t="s">
        <v>135</v>
      </c>
      <c r="C424" s="12" t="s">
        <v>99</v>
      </c>
      <c r="D424" s="12" t="s">
        <v>246</v>
      </c>
      <c r="E424" s="12"/>
      <c r="F424" s="18">
        <f>F425</f>
        <v>43832</v>
      </c>
      <c r="G424" s="18">
        <f t="shared" ref="G424:H424" si="201">G425</f>
        <v>45000</v>
      </c>
      <c r="H424" s="18">
        <f t="shared" si="201"/>
        <v>45000</v>
      </c>
    </row>
    <row r="425" spans="1:61" ht="63" outlineLevel="1" x14ac:dyDescent="0.25">
      <c r="A425" s="35" t="s">
        <v>177</v>
      </c>
      <c r="B425" s="12" t="s">
        <v>135</v>
      </c>
      <c r="C425" s="12" t="s">
        <v>99</v>
      </c>
      <c r="D425" s="12" t="s">
        <v>246</v>
      </c>
      <c r="E425" s="12">
        <v>600</v>
      </c>
      <c r="F425" s="18">
        <v>43832</v>
      </c>
      <c r="G425" s="23">
        <v>45000</v>
      </c>
      <c r="H425" s="23">
        <v>45000</v>
      </c>
    </row>
    <row r="426" spans="1:61" ht="31.5" outlineLevel="1" x14ac:dyDescent="0.25">
      <c r="A426" s="40" t="s">
        <v>247</v>
      </c>
      <c r="B426" s="12" t="s">
        <v>135</v>
      </c>
      <c r="C426" s="12" t="s">
        <v>99</v>
      </c>
      <c r="D426" s="12" t="s">
        <v>248</v>
      </c>
      <c r="E426" s="12"/>
      <c r="F426" s="18">
        <f>F427</f>
        <v>332.5</v>
      </c>
      <c r="G426" s="18">
        <f t="shared" ref="G426:H426" si="202">G427</f>
        <v>332.5</v>
      </c>
      <c r="H426" s="18">
        <f t="shared" si="202"/>
        <v>0</v>
      </c>
    </row>
    <row r="427" spans="1:61" ht="47.25" outlineLevel="1" x14ac:dyDescent="0.25">
      <c r="A427" s="16" t="s">
        <v>33</v>
      </c>
      <c r="B427" s="12" t="s">
        <v>135</v>
      </c>
      <c r="C427" s="12" t="s">
        <v>99</v>
      </c>
      <c r="D427" s="12" t="s">
        <v>248</v>
      </c>
      <c r="E427" s="12">
        <v>200</v>
      </c>
      <c r="F427" s="18">
        <v>332.5</v>
      </c>
      <c r="G427" s="23">
        <v>332.5</v>
      </c>
      <c r="H427" s="23">
        <v>0</v>
      </c>
    </row>
    <row r="428" spans="1:61" ht="31.5" outlineLevel="1" x14ac:dyDescent="0.25">
      <c r="A428" s="29" t="s">
        <v>249</v>
      </c>
      <c r="B428" s="12" t="s">
        <v>135</v>
      </c>
      <c r="C428" s="12" t="s">
        <v>99</v>
      </c>
      <c r="D428" s="12" t="s">
        <v>250</v>
      </c>
      <c r="E428" s="12"/>
      <c r="F428" s="18">
        <f>F429</f>
        <v>249</v>
      </c>
      <c r="G428" s="18">
        <f t="shared" ref="G428:H428" si="203">G429</f>
        <v>249</v>
      </c>
      <c r="H428" s="18">
        <f t="shared" si="203"/>
        <v>249</v>
      </c>
    </row>
    <row r="429" spans="1:61" ht="47.25" outlineLevel="1" x14ac:dyDescent="0.25">
      <c r="A429" s="16" t="s">
        <v>33</v>
      </c>
      <c r="B429" s="12" t="s">
        <v>135</v>
      </c>
      <c r="C429" s="12" t="s">
        <v>99</v>
      </c>
      <c r="D429" s="12" t="s">
        <v>250</v>
      </c>
      <c r="E429" s="12">
        <v>200</v>
      </c>
      <c r="F429" s="18">
        <v>249</v>
      </c>
      <c r="G429" s="23">
        <v>249</v>
      </c>
      <c r="H429" s="23">
        <v>249</v>
      </c>
    </row>
    <row r="430" spans="1:61" ht="63" outlineLevel="1" x14ac:dyDescent="0.25">
      <c r="A430" s="29" t="s">
        <v>251</v>
      </c>
      <c r="B430" s="12" t="s">
        <v>135</v>
      </c>
      <c r="C430" s="12" t="s">
        <v>99</v>
      </c>
      <c r="D430" s="12" t="s">
        <v>252</v>
      </c>
      <c r="E430" s="12"/>
      <c r="F430" s="23">
        <f>F431</f>
        <v>28701.200000000001</v>
      </c>
      <c r="G430" s="23">
        <f t="shared" ref="G430:H430" si="204">G431</f>
        <v>28701.200000000001</v>
      </c>
      <c r="H430" s="23">
        <f t="shared" si="204"/>
        <v>28701.200000000001</v>
      </c>
    </row>
    <row r="431" spans="1:61" ht="47.25" outlineLevel="1" x14ac:dyDescent="0.25">
      <c r="A431" s="16" t="s">
        <v>33</v>
      </c>
      <c r="B431" s="12" t="s">
        <v>135</v>
      </c>
      <c r="C431" s="12" t="s">
        <v>99</v>
      </c>
      <c r="D431" s="12" t="s">
        <v>252</v>
      </c>
      <c r="E431" s="12">
        <v>200</v>
      </c>
      <c r="F431" s="18">
        <v>28701.200000000001</v>
      </c>
      <c r="G431" s="23">
        <v>28701.200000000001</v>
      </c>
      <c r="H431" s="23">
        <v>28701.200000000001</v>
      </c>
    </row>
    <row r="432" spans="1:61" ht="63" outlineLevel="1" x14ac:dyDescent="0.25">
      <c r="A432" s="29" t="s">
        <v>253</v>
      </c>
      <c r="B432" s="12" t="s">
        <v>135</v>
      </c>
      <c r="C432" s="12" t="s">
        <v>99</v>
      </c>
      <c r="D432" s="12" t="s">
        <v>254</v>
      </c>
      <c r="E432" s="12"/>
      <c r="F432" s="18">
        <f>F433</f>
        <v>1077</v>
      </c>
      <c r="G432" s="18">
        <f t="shared" ref="G432:H432" si="205">G433</f>
        <v>1077</v>
      </c>
      <c r="H432" s="18">
        <f t="shared" si="205"/>
        <v>1077</v>
      </c>
    </row>
    <row r="433" spans="1:8" ht="47.25" outlineLevel="1" x14ac:dyDescent="0.25">
      <c r="A433" s="16" t="s">
        <v>33</v>
      </c>
      <c r="B433" s="12" t="s">
        <v>135</v>
      </c>
      <c r="C433" s="12" t="s">
        <v>99</v>
      </c>
      <c r="D433" s="12" t="s">
        <v>254</v>
      </c>
      <c r="E433" s="12">
        <v>200</v>
      </c>
      <c r="F433" s="18">
        <v>1077</v>
      </c>
      <c r="G433" s="23">
        <v>1077</v>
      </c>
      <c r="H433" s="23">
        <v>1077</v>
      </c>
    </row>
    <row r="434" spans="1:8" ht="63" outlineLevel="1" x14ac:dyDescent="0.25">
      <c r="A434" s="29" t="s">
        <v>255</v>
      </c>
      <c r="B434" s="12" t="s">
        <v>135</v>
      </c>
      <c r="C434" s="12" t="s">
        <v>99</v>
      </c>
      <c r="D434" s="12" t="s">
        <v>256</v>
      </c>
      <c r="E434" s="12"/>
      <c r="F434" s="18">
        <f>F435</f>
        <v>3000</v>
      </c>
      <c r="G434" s="18">
        <f t="shared" ref="G434:H434" si="206">G435</f>
        <v>3000</v>
      </c>
      <c r="H434" s="18">
        <f t="shared" si="206"/>
        <v>3000</v>
      </c>
    </row>
    <row r="435" spans="1:8" ht="47.25" outlineLevel="1" x14ac:dyDescent="0.25">
      <c r="A435" s="16" t="s">
        <v>33</v>
      </c>
      <c r="B435" s="12" t="s">
        <v>135</v>
      </c>
      <c r="C435" s="12" t="s">
        <v>99</v>
      </c>
      <c r="D435" s="12" t="s">
        <v>256</v>
      </c>
      <c r="E435" s="12">
        <v>200</v>
      </c>
      <c r="F435" s="18">
        <v>3000</v>
      </c>
      <c r="G435" s="23">
        <v>3000</v>
      </c>
      <c r="H435" s="23">
        <v>3000</v>
      </c>
    </row>
    <row r="436" spans="1:8" ht="31.5" outlineLevel="1" x14ac:dyDescent="0.25">
      <c r="A436" s="29" t="s">
        <v>257</v>
      </c>
      <c r="B436" s="12" t="s">
        <v>135</v>
      </c>
      <c r="C436" s="12" t="s">
        <v>99</v>
      </c>
      <c r="D436" s="12" t="s">
        <v>258</v>
      </c>
      <c r="E436" s="12"/>
      <c r="F436" s="18">
        <f>F437</f>
        <v>100</v>
      </c>
      <c r="G436" s="18">
        <f t="shared" ref="G436:H436" si="207">G437</f>
        <v>100</v>
      </c>
      <c r="H436" s="18">
        <f t="shared" si="207"/>
        <v>100</v>
      </c>
    </row>
    <row r="437" spans="1:8" ht="47.25" outlineLevel="1" x14ac:dyDescent="0.25">
      <c r="A437" s="16" t="s">
        <v>33</v>
      </c>
      <c r="B437" s="12" t="s">
        <v>135</v>
      </c>
      <c r="C437" s="12" t="s">
        <v>99</v>
      </c>
      <c r="D437" s="12" t="s">
        <v>258</v>
      </c>
      <c r="E437" s="12">
        <v>200</v>
      </c>
      <c r="F437" s="18">
        <v>100</v>
      </c>
      <c r="G437" s="23">
        <v>100</v>
      </c>
      <c r="H437" s="23">
        <v>100</v>
      </c>
    </row>
    <row r="438" spans="1:8" ht="47.25" outlineLevel="1" x14ac:dyDescent="0.25">
      <c r="A438" s="29" t="s">
        <v>259</v>
      </c>
      <c r="B438" s="12" t="s">
        <v>135</v>
      </c>
      <c r="C438" s="12" t="s">
        <v>99</v>
      </c>
      <c r="D438" s="12" t="s">
        <v>260</v>
      </c>
      <c r="E438" s="12"/>
      <c r="F438" s="18">
        <f>F439</f>
        <v>320</v>
      </c>
      <c r="G438" s="18">
        <f t="shared" ref="G438:H438" si="208">G439</f>
        <v>320</v>
      </c>
      <c r="H438" s="18">
        <f t="shared" si="208"/>
        <v>320</v>
      </c>
    </row>
    <row r="439" spans="1:8" ht="47.25" outlineLevel="1" x14ac:dyDescent="0.25">
      <c r="A439" s="16" t="s">
        <v>33</v>
      </c>
      <c r="B439" s="12" t="s">
        <v>135</v>
      </c>
      <c r="C439" s="12" t="s">
        <v>99</v>
      </c>
      <c r="D439" s="12" t="s">
        <v>260</v>
      </c>
      <c r="E439" s="12">
        <v>200</v>
      </c>
      <c r="F439" s="18">
        <v>320</v>
      </c>
      <c r="G439" s="23">
        <v>320</v>
      </c>
      <c r="H439" s="23">
        <v>320</v>
      </c>
    </row>
    <row r="440" spans="1:8" ht="31.5" outlineLevel="1" x14ac:dyDescent="0.25">
      <c r="A440" s="16" t="s">
        <v>640</v>
      </c>
      <c r="B440" s="12" t="s">
        <v>135</v>
      </c>
      <c r="C440" s="12" t="s">
        <v>99</v>
      </c>
      <c r="D440" s="12" t="s">
        <v>261</v>
      </c>
      <c r="E440" s="12"/>
      <c r="F440" s="18">
        <f>F441</f>
        <v>1020</v>
      </c>
      <c r="G440" s="18">
        <f t="shared" ref="G440:H440" si="209">G441</f>
        <v>1020</v>
      </c>
      <c r="H440" s="18">
        <f t="shared" si="209"/>
        <v>1020</v>
      </c>
    </row>
    <row r="441" spans="1:8" ht="31.5" outlineLevel="1" x14ac:dyDescent="0.25">
      <c r="A441" s="22" t="s">
        <v>66</v>
      </c>
      <c r="B441" s="12" t="s">
        <v>135</v>
      </c>
      <c r="C441" s="12" t="s">
        <v>99</v>
      </c>
      <c r="D441" s="12" t="s">
        <v>261</v>
      </c>
      <c r="E441" s="12" t="s">
        <v>211</v>
      </c>
      <c r="F441" s="18">
        <v>1020</v>
      </c>
      <c r="G441" s="23">
        <v>1020</v>
      </c>
      <c r="H441" s="23">
        <v>1020</v>
      </c>
    </row>
    <row r="442" spans="1:8" ht="78.75" outlineLevel="1" x14ac:dyDescent="0.25">
      <c r="A442" s="36" t="s">
        <v>262</v>
      </c>
      <c r="B442" s="12" t="s">
        <v>135</v>
      </c>
      <c r="C442" s="12" t="s">
        <v>99</v>
      </c>
      <c r="D442" s="12" t="s">
        <v>263</v>
      </c>
      <c r="E442" s="12"/>
      <c r="F442" s="18">
        <f>F443</f>
        <v>231789.8</v>
      </c>
      <c r="G442" s="18">
        <f t="shared" ref="G442:H442" si="210">G443</f>
        <v>224845.6</v>
      </c>
      <c r="H442" s="18">
        <f t="shared" si="210"/>
        <v>233506.3</v>
      </c>
    </row>
    <row r="443" spans="1:8" ht="63" outlineLevel="1" x14ac:dyDescent="0.25">
      <c r="A443" s="16" t="s">
        <v>177</v>
      </c>
      <c r="B443" s="12" t="s">
        <v>135</v>
      </c>
      <c r="C443" s="12" t="s">
        <v>99</v>
      </c>
      <c r="D443" s="12" t="s">
        <v>263</v>
      </c>
      <c r="E443" s="12">
        <v>600</v>
      </c>
      <c r="F443" s="18">
        <v>231789.8</v>
      </c>
      <c r="G443" s="23">
        <v>224845.6</v>
      </c>
      <c r="H443" s="23">
        <v>233506.3</v>
      </c>
    </row>
    <row r="444" spans="1:8" ht="31.5" outlineLevel="1" x14ac:dyDescent="0.25">
      <c r="A444" s="16" t="s">
        <v>264</v>
      </c>
      <c r="B444" s="12" t="s">
        <v>135</v>
      </c>
      <c r="C444" s="12" t="s">
        <v>99</v>
      </c>
      <c r="D444" s="12" t="s">
        <v>265</v>
      </c>
      <c r="E444" s="12"/>
      <c r="F444" s="23">
        <f>F445</f>
        <v>24225.8</v>
      </c>
      <c r="G444" s="23">
        <f t="shared" ref="G444:H444" si="211">G445</f>
        <v>25326.9</v>
      </c>
      <c r="H444" s="23">
        <f t="shared" si="211"/>
        <v>26251.3</v>
      </c>
    </row>
    <row r="445" spans="1:8" ht="63" outlineLevel="1" x14ac:dyDescent="0.25">
      <c r="A445" s="16" t="s">
        <v>177</v>
      </c>
      <c r="B445" s="12" t="s">
        <v>135</v>
      </c>
      <c r="C445" s="12" t="s">
        <v>99</v>
      </c>
      <c r="D445" s="12" t="s">
        <v>265</v>
      </c>
      <c r="E445" s="12">
        <v>600</v>
      </c>
      <c r="F445" s="18">
        <v>24225.8</v>
      </c>
      <c r="G445" s="23">
        <v>25326.9</v>
      </c>
      <c r="H445" s="23">
        <v>26251.3</v>
      </c>
    </row>
    <row r="446" spans="1:8" ht="78.75" outlineLevel="1" x14ac:dyDescent="0.25">
      <c r="A446" s="16" t="s">
        <v>266</v>
      </c>
      <c r="B446" s="12" t="s">
        <v>135</v>
      </c>
      <c r="C446" s="12" t="s">
        <v>99</v>
      </c>
      <c r="D446" s="12" t="s">
        <v>267</v>
      </c>
      <c r="E446" s="12"/>
      <c r="F446" s="18">
        <f>F447</f>
        <v>11380.4</v>
      </c>
      <c r="G446" s="18">
        <f t="shared" ref="G446:H446" si="212">G447</f>
        <v>11962.9</v>
      </c>
      <c r="H446" s="18">
        <f t="shared" si="212"/>
        <v>12458</v>
      </c>
    </row>
    <row r="447" spans="1:8" ht="63" outlineLevel="1" x14ac:dyDescent="0.25">
      <c r="A447" s="16" t="s">
        <v>177</v>
      </c>
      <c r="B447" s="12" t="s">
        <v>135</v>
      </c>
      <c r="C447" s="12" t="s">
        <v>99</v>
      </c>
      <c r="D447" s="12" t="s">
        <v>267</v>
      </c>
      <c r="E447" s="12" t="s">
        <v>221</v>
      </c>
      <c r="F447" s="18">
        <v>11380.4</v>
      </c>
      <c r="G447" s="23">
        <v>11962.9</v>
      </c>
      <c r="H447" s="23">
        <v>12458</v>
      </c>
    </row>
    <row r="448" spans="1:8" ht="31.5" outlineLevel="1" x14ac:dyDescent="0.25">
      <c r="A448" s="16" t="s">
        <v>268</v>
      </c>
      <c r="B448" s="12" t="s">
        <v>135</v>
      </c>
      <c r="C448" s="12" t="s">
        <v>99</v>
      </c>
      <c r="D448" s="12" t="s">
        <v>269</v>
      </c>
      <c r="E448" s="12"/>
      <c r="F448" s="18">
        <f>F449</f>
        <v>600</v>
      </c>
      <c r="G448" s="18">
        <f t="shared" ref="G448:H448" si="213">G449</f>
        <v>0</v>
      </c>
      <c r="H448" s="18">
        <f t="shared" si="213"/>
        <v>0</v>
      </c>
    </row>
    <row r="449" spans="1:8" ht="47.25" outlineLevel="1" x14ac:dyDescent="0.25">
      <c r="A449" s="16" t="s">
        <v>33</v>
      </c>
      <c r="B449" s="12" t="s">
        <v>135</v>
      </c>
      <c r="C449" s="12" t="s">
        <v>99</v>
      </c>
      <c r="D449" s="12" t="s">
        <v>269</v>
      </c>
      <c r="E449" s="12" t="s">
        <v>79</v>
      </c>
      <c r="F449" s="18">
        <v>600</v>
      </c>
      <c r="G449" s="23">
        <v>0</v>
      </c>
      <c r="H449" s="23">
        <v>0</v>
      </c>
    </row>
    <row r="450" spans="1:8" ht="78.75" outlineLevel="1" x14ac:dyDescent="0.25">
      <c r="A450" s="36" t="s">
        <v>270</v>
      </c>
      <c r="B450" s="12" t="s">
        <v>135</v>
      </c>
      <c r="C450" s="12" t="s">
        <v>99</v>
      </c>
      <c r="D450" s="12" t="s">
        <v>271</v>
      </c>
      <c r="E450" s="12"/>
      <c r="F450" s="18">
        <f>F451</f>
        <v>322196.5</v>
      </c>
      <c r="G450" s="18">
        <f t="shared" ref="G450:H450" si="214">G451</f>
        <v>336365.6</v>
      </c>
      <c r="H450" s="18">
        <f t="shared" si="214"/>
        <v>344365.5</v>
      </c>
    </row>
    <row r="451" spans="1:8" ht="15.75" outlineLevel="1" x14ac:dyDescent="0.25">
      <c r="A451" s="37" t="s">
        <v>34</v>
      </c>
      <c r="B451" s="12" t="s">
        <v>135</v>
      </c>
      <c r="C451" s="12" t="s">
        <v>99</v>
      </c>
      <c r="D451" s="12" t="s">
        <v>271</v>
      </c>
      <c r="E451" s="12">
        <v>800</v>
      </c>
      <c r="F451" s="18">
        <v>322196.5</v>
      </c>
      <c r="G451" s="23">
        <v>336365.6</v>
      </c>
      <c r="H451" s="23">
        <v>344365.5</v>
      </c>
    </row>
    <row r="452" spans="1:8" ht="31.5" outlineLevel="1" x14ac:dyDescent="0.25">
      <c r="A452" s="24" t="s">
        <v>51</v>
      </c>
      <c r="B452" s="12" t="s">
        <v>135</v>
      </c>
      <c r="C452" s="12" t="s">
        <v>52</v>
      </c>
      <c r="D452" s="12"/>
      <c r="E452" s="12"/>
      <c r="F452" s="18">
        <f>F453</f>
        <v>96511.400000000009</v>
      </c>
      <c r="G452" s="18">
        <f t="shared" ref="G452:H455" si="215">G453</f>
        <v>100641.3</v>
      </c>
      <c r="H452" s="18">
        <f t="shared" si="215"/>
        <v>104774.2</v>
      </c>
    </row>
    <row r="453" spans="1:8" ht="94.5" outlineLevel="1" x14ac:dyDescent="0.25">
      <c r="A453" s="16" t="s">
        <v>272</v>
      </c>
      <c r="B453" s="12" t="s">
        <v>135</v>
      </c>
      <c r="C453" s="12" t="s">
        <v>52</v>
      </c>
      <c r="D453" s="12" t="s">
        <v>38</v>
      </c>
      <c r="E453" s="12"/>
      <c r="F453" s="18">
        <f>F454</f>
        <v>96511.400000000009</v>
      </c>
      <c r="G453" s="18">
        <f t="shared" si="215"/>
        <v>100641.3</v>
      </c>
      <c r="H453" s="18">
        <f t="shared" si="215"/>
        <v>104774.2</v>
      </c>
    </row>
    <row r="454" spans="1:8" ht="15.75" outlineLevel="1" x14ac:dyDescent="0.25">
      <c r="A454" s="16" t="s">
        <v>28</v>
      </c>
      <c r="B454" s="12" t="s">
        <v>135</v>
      </c>
      <c r="C454" s="12" t="s">
        <v>52</v>
      </c>
      <c r="D454" s="12" t="s">
        <v>39</v>
      </c>
      <c r="E454" s="12"/>
      <c r="F454" s="18">
        <f>F455</f>
        <v>96511.400000000009</v>
      </c>
      <c r="G454" s="18">
        <f t="shared" si="215"/>
        <v>100641.3</v>
      </c>
      <c r="H454" s="18">
        <f t="shared" si="215"/>
        <v>104774.2</v>
      </c>
    </row>
    <row r="455" spans="1:8" ht="94.5" outlineLevel="1" x14ac:dyDescent="0.25">
      <c r="A455" s="16" t="s">
        <v>273</v>
      </c>
      <c r="B455" s="12" t="s">
        <v>135</v>
      </c>
      <c r="C455" s="12" t="s">
        <v>52</v>
      </c>
      <c r="D455" s="12" t="s">
        <v>274</v>
      </c>
      <c r="E455" s="12"/>
      <c r="F455" s="18">
        <f>F456</f>
        <v>96511.400000000009</v>
      </c>
      <c r="G455" s="18">
        <f t="shared" si="215"/>
        <v>100641.3</v>
      </c>
      <c r="H455" s="18">
        <f t="shared" si="215"/>
        <v>104774.2</v>
      </c>
    </row>
    <row r="456" spans="1:8" ht="47.25" outlineLevel="1" x14ac:dyDescent="0.25">
      <c r="A456" s="24" t="s">
        <v>623</v>
      </c>
      <c r="B456" s="12" t="s">
        <v>135</v>
      </c>
      <c r="C456" s="12" t="s">
        <v>52</v>
      </c>
      <c r="D456" s="12" t="s">
        <v>275</v>
      </c>
      <c r="E456" s="12"/>
      <c r="F456" s="18">
        <f>F457+F458+F459+F460</f>
        <v>96511.400000000009</v>
      </c>
      <c r="G456" s="18">
        <f t="shared" ref="G456:H456" si="216">G457+G458+G459+G460</f>
        <v>100641.3</v>
      </c>
      <c r="H456" s="18">
        <f t="shared" si="216"/>
        <v>104774.2</v>
      </c>
    </row>
    <row r="457" spans="1:8" ht="110.25" outlineLevel="1" x14ac:dyDescent="0.25">
      <c r="A457" s="16" t="s">
        <v>87</v>
      </c>
      <c r="B457" s="12" t="s">
        <v>135</v>
      </c>
      <c r="C457" s="12" t="s">
        <v>52</v>
      </c>
      <c r="D457" s="12" t="s">
        <v>275</v>
      </c>
      <c r="E457" s="12">
        <v>100</v>
      </c>
      <c r="F457" s="18">
        <v>93937.3</v>
      </c>
      <c r="G457" s="23">
        <v>98828.5</v>
      </c>
      <c r="H457" s="23">
        <v>102961.4</v>
      </c>
    </row>
    <row r="458" spans="1:8" ht="47.25" outlineLevel="1" x14ac:dyDescent="0.25">
      <c r="A458" s="16" t="s">
        <v>33</v>
      </c>
      <c r="B458" s="12" t="s">
        <v>135</v>
      </c>
      <c r="C458" s="12" t="s">
        <v>52</v>
      </c>
      <c r="D458" s="12" t="s">
        <v>275</v>
      </c>
      <c r="E458" s="12">
        <v>200</v>
      </c>
      <c r="F458" s="18">
        <v>1747.8</v>
      </c>
      <c r="G458" s="23">
        <v>1747.8</v>
      </c>
      <c r="H458" s="23">
        <v>1747.8</v>
      </c>
    </row>
    <row r="459" spans="1:8" ht="31.5" outlineLevel="1" x14ac:dyDescent="0.25">
      <c r="A459" s="22" t="s">
        <v>66</v>
      </c>
      <c r="B459" s="12" t="s">
        <v>135</v>
      </c>
      <c r="C459" s="12" t="s">
        <v>52</v>
      </c>
      <c r="D459" s="12" t="s">
        <v>275</v>
      </c>
      <c r="E459" s="12" t="s">
        <v>211</v>
      </c>
      <c r="F459" s="18">
        <v>761.3</v>
      </c>
      <c r="G459" s="23">
        <v>0</v>
      </c>
      <c r="H459" s="23">
        <v>0</v>
      </c>
    </row>
    <row r="460" spans="1:8" ht="15.75" outlineLevel="1" x14ac:dyDescent="0.25">
      <c r="A460" s="37" t="s">
        <v>34</v>
      </c>
      <c r="B460" s="12" t="s">
        <v>135</v>
      </c>
      <c r="C460" s="12" t="s">
        <v>52</v>
      </c>
      <c r="D460" s="12" t="s">
        <v>275</v>
      </c>
      <c r="E460" s="12" t="s">
        <v>196</v>
      </c>
      <c r="F460" s="18">
        <v>65</v>
      </c>
      <c r="G460" s="23">
        <v>65</v>
      </c>
      <c r="H460" s="23">
        <v>65</v>
      </c>
    </row>
    <row r="461" spans="1:8" ht="15.75" outlineLevel="1" x14ac:dyDescent="0.25">
      <c r="A461" s="16" t="s">
        <v>276</v>
      </c>
      <c r="B461" s="12" t="s">
        <v>135</v>
      </c>
      <c r="C461" s="12" t="s">
        <v>277</v>
      </c>
      <c r="D461" s="12"/>
      <c r="E461" s="12"/>
      <c r="F461" s="18">
        <f t="shared" ref="F461:H466" si="217">F462</f>
        <v>26982.400000000001</v>
      </c>
      <c r="G461" s="18">
        <f t="shared" si="217"/>
        <v>26982.400000000001</v>
      </c>
      <c r="H461" s="18">
        <f t="shared" si="217"/>
        <v>26982.400000000001</v>
      </c>
    </row>
    <row r="462" spans="1:8" ht="31.5" outlineLevel="1" x14ac:dyDescent="0.25">
      <c r="A462" s="16" t="s">
        <v>278</v>
      </c>
      <c r="B462" s="12" t="s">
        <v>135</v>
      </c>
      <c r="C462" s="12" t="s">
        <v>100</v>
      </c>
      <c r="D462" s="12"/>
      <c r="E462" s="12"/>
      <c r="F462" s="18">
        <f t="shared" si="217"/>
        <v>26982.400000000001</v>
      </c>
      <c r="G462" s="18">
        <f t="shared" si="217"/>
        <v>26982.400000000001</v>
      </c>
      <c r="H462" s="18">
        <f t="shared" si="217"/>
        <v>26982.400000000001</v>
      </c>
    </row>
    <row r="463" spans="1:8" ht="63" outlineLevel="1" x14ac:dyDescent="0.25">
      <c r="A463" s="16" t="s">
        <v>222</v>
      </c>
      <c r="B463" s="12" t="s">
        <v>135</v>
      </c>
      <c r="C463" s="12" t="s">
        <v>100</v>
      </c>
      <c r="D463" s="12" t="s">
        <v>223</v>
      </c>
      <c r="E463" s="12"/>
      <c r="F463" s="18">
        <f t="shared" si="217"/>
        <v>26982.400000000001</v>
      </c>
      <c r="G463" s="18">
        <f t="shared" si="217"/>
        <v>26982.400000000001</v>
      </c>
      <c r="H463" s="18">
        <f t="shared" si="217"/>
        <v>26982.400000000001</v>
      </c>
    </row>
    <row r="464" spans="1:8" ht="15.75" outlineLevel="1" x14ac:dyDescent="0.25">
      <c r="A464" s="16" t="s">
        <v>28</v>
      </c>
      <c r="B464" s="12" t="s">
        <v>135</v>
      </c>
      <c r="C464" s="12" t="s">
        <v>100</v>
      </c>
      <c r="D464" s="12" t="s">
        <v>237</v>
      </c>
      <c r="E464" s="12"/>
      <c r="F464" s="18">
        <f t="shared" si="217"/>
        <v>26982.400000000001</v>
      </c>
      <c r="G464" s="18">
        <f t="shared" si="217"/>
        <v>26982.400000000001</v>
      </c>
      <c r="H464" s="18">
        <f t="shared" si="217"/>
        <v>26982.400000000001</v>
      </c>
    </row>
    <row r="465" spans="1:61" s="2" customFormat="1" ht="78.75" outlineLevel="1" x14ac:dyDescent="0.25">
      <c r="A465" s="16" t="s">
        <v>646</v>
      </c>
      <c r="B465" s="12" t="s">
        <v>135</v>
      </c>
      <c r="C465" s="12" t="s">
        <v>100</v>
      </c>
      <c r="D465" s="12" t="s">
        <v>238</v>
      </c>
      <c r="E465" s="12"/>
      <c r="F465" s="18">
        <f t="shared" si="217"/>
        <v>26982.400000000001</v>
      </c>
      <c r="G465" s="18">
        <f t="shared" si="217"/>
        <v>26982.400000000001</v>
      </c>
      <c r="H465" s="18">
        <f t="shared" si="217"/>
        <v>26982.400000000001</v>
      </c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  <c r="AK465"/>
      <c r="AL465"/>
      <c r="AM465"/>
      <c r="AN465"/>
      <c r="AO465"/>
      <c r="AP465"/>
      <c r="AQ465"/>
      <c r="AR465"/>
      <c r="AS465"/>
      <c r="AT465"/>
      <c r="AU465"/>
      <c r="AV465"/>
      <c r="AW465"/>
      <c r="AX465"/>
      <c r="AY465"/>
      <c r="AZ465"/>
      <c r="BA465"/>
      <c r="BB465"/>
      <c r="BC465"/>
      <c r="BD465"/>
      <c r="BE465"/>
      <c r="BF465"/>
      <c r="BG465"/>
      <c r="BH465"/>
      <c r="BI465"/>
    </row>
    <row r="466" spans="1:61" ht="15.75" outlineLevel="1" x14ac:dyDescent="0.25">
      <c r="A466" s="16" t="s">
        <v>279</v>
      </c>
      <c r="B466" s="12" t="s">
        <v>135</v>
      </c>
      <c r="C466" s="12" t="s">
        <v>100</v>
      </c>
      <c r="D466" s="12" t="s">
        <v>280</v>
      </c>
      <c r="E466" s="12"/>
      <c r="F466" s="18">
        <f t="shared" si="217"/>
        <v>26982.400000000001</v>
      </c>
      <c r="G466" s="18">
        <f t="shared" si="217"/>
        <v>26982.400000000001</v>
      </c>
      <c r="H466" s="18">
        <f t="shared" si="217"/>
        <v>26982.400000000001</v>
      </c>
    </row>
    <row r="467" spans="1:61" ht="63" outlineLevel="1" x14ac:dyDescent="0.25">
      <c r="A467" s="16" t="s">
        <v>177</v>
      </c>
      <c r="B467" s="12" t="s">
        <v>135</v>
      </c>
      <c r="C467" s="12" t="s">
        <v>100</v>
      </c>
      <c r="D467" s="12" t="s">
        <v>280</v>
      </c>
      <c r="E467" s="12">
        <v>600</v>
      </c>
      <c r="F467" s="18">
        <v>26982.400000000001</v>
      </c>
      <c r="G467" s="23">
        <v>26982.400000000001</v>
      </c>
      <c r="H467" s="23">
        <v>26982.400000000001</v>
      </c>
    </row>
    <row r="468" spans="1:61" ht="34.5" customHeight="1" x14ac:dyDescent="0.25">
      <c r="A468" s="10" t="s">
        <v>16</v>
      </c>
      <c r="B468" s="13" t="s">
        <v>311</v>
      </c>
      <c r="C468" s="12" t="s">
        <v>21</v>
      </c>
      <c r="D468" s="12"/>
      <c r="E468" s="12"/>
      <c r="F468" s="41">
        <f>F469+F605+F624</f>
        <v>6926069.6999999993</v>
      </c>
      <c r="G468" s="41">
        <f>G469+G605+G624</f>
        <v>7131830.8999999994</v>
      </c>
      <c r="H468" s="41">
        <f>H469+H605+H624</f>
        <v>7000093.6999999993</v>
      </c>
    </row>
    <row r="469" spans="1:61" ht="15.75" outlineLevel="1" x14ac:dyDescent="0.25">
      <c r="A469" s="16" t="s">
        <v>282</v>
      </c>
      <c r="B469" s="12" t="s">
        <v>311</v>
      </c>
      <c r="C469" s="12" t="s">
        <v>283</v>
      </c>
      <c r="D469" s="12"/>
      <c r="E469" s="12"/>
      <c r="F469" s="42">
        <f>F470+F488+F546+F557</f>
        <v>6457375.0999999996</v>
      </c>
      <c r="G469" s="42">
        <f>G470+G488+G546+G557</f>
        <v>6653514.3999999994</v>
      </c>
      <c r="H469" s="42">
        <f>H470+H488+H546+H557</f>
        <v>6534096.1999999993</v>
      </c>
    </row>
    <row r="470" spans="1:61" ht="15.75" outlineLevel="1" x14ac:dyDescent="0.25">
      <c r="A470" s="16" t="s">
        <v>312</v>
      </c>
      <c r="B470" s="12" t="s">
        <v>311</v>
      </c>
      <c r="C470" s="12" t="s">
        <v>101</v>
      </c>
      <c r="D470" s="12"/>
      <c r="E470" s="12"/>
      <c r="F470" s="42">
        <f t="shared" ref="F470:H470" si="218">F471</f>
        <v>2352454.0999999996</v>
      </c>
      <c r="G470" s="42">
        <f t="shared" si="218"/>
        <v>2364561.2000000002</v>
      </c>
      <c r="H470" s="42">
        <f t="shared" si="218"/>
        <v>2401159.7999999998</v>
      </c>
    </row>
    <row r="471" spans="1:61" ht="31.5" outlineLevel="1" x14ac:dyDescent="0.25">
      <c r="A471" s="16" t="s">
        <v>313</v>
      </c>
      <c r="B471" s="12" t="s">
        <v>311</v>
      </c>
      <c r="C471" s="12" t="s">
        <v>101</v>
      </c>
      <c r="D471" s="12" t="s">
        <v>314</v>
      </c>
      <c r="E471" s="12"/>
      <c r="F471" s="42">
        <f>F472+F476</f>
        <v>2352454.0999999996</v>
      </c>
      <c r="G471" s="42">
        <f t="shared" ref="G471:H471" si="219">G472+G476</f>
        <v>2364561.2000000002</v>
      </c>
      <c r="H471" s="42">
        <f t="shared" si="219"/>
        <v>2401159.7999999998</v>
      </c>
    </row>
    <row r="472" spans="1:61" ht="31.5" outlineLevel="1" x14ac:dyDescent="0.25">
      <c r="A472" s="16" t="s">
        <v>59</v>
      </c>
      <c r="B472" s="12" t="s">
        <v>311</v>
      </c>
      <c r="C472" s="12" t="s">
        <v>101</v>
      </c>
      <c r="D472" s="12" t="s">
        <v>315</v>
      </c>
      <c r="E472" s="12"/>
      <c r="F472" s="42">
        <f t="shared" ref="F472:H473" si="220">F473</f>
        <v>16606.8</v>
      </c>
      <c r="G472" s="42">
        <f t="shared" si="220"/>
        <v>18845.8</v>
      </c>
      <c r="H472" s="42">
        <f t="shared" si="220"/>
        <v>18845.8</v>
      </c>
    </row>
    <row r="473" spans="1:61" ht="63" outlineLevel="1" x14ac:dyDescent="0.25">
      <c r="A473" s="29" t="s">
        <v>316</v>
      </c>
      <c r="B473" s="12" t="s">
        <v>311</v>
      </c>
      <c r="C473" s="12" t="s">
        <v>101</v>
      </c>
      <c r="D473" s="12" t="s">
        <v>317</v>
      </c>
      <c r="E473" s="12"/>
      <c r="F473" s="42">
        <f>F474</f>
        <v>16606.8</v>
      </c>
      <c r="G473" s="42">
        <f t="shared" si="220"/>
        <v>18845.8</v>
      </c>
      <c r="H473" s="42">
        <f t="shared" si="220"/>
        <v>18845.8</v>
      </c>
    </row>
    <row r="474" spans="1:61" ht="78.75" outlineLevel="1" x14ac:dyDescent="0.25">
      <c r="A474" s="29" t="s">
        <v>318</v>
      </c>
      <c r="B474" s="12" t="s">
        <v>311</v>
      </c>
      <c r="C474" s="12" t="s">
        <v>101</v>
      </c>
      <c r="D474" s="12" t="s">
        <v>319</v>
      </c>
      <c r="E474" s="12"/>
      <c r="F474" s="18">
        <f t="shared" ref="F474:H474" si="221">F475</f>
        <v>16606.8</v>
      </c>
      <c r="G474" s="18">
        <f t="shared" si="221"/>
        <v>18845.8</v>
      </c>
      <c r="H474" s="18">
        <f t="shared" si="221"/>
        <v>18845.8</v>
      </c>
    </row>
    <row r="475" spans="1:61" ht="63" outlineLevel="1" x14ac:dyDescent="0.25">
      <c r="A475" s="22" t="s">
        <v>177</v>
      </c>
      <c r="B475" s="12" t="s">
        <v>311</v>
      </c>
      <c r="C475" s="12" t="s">
        <v>101</v>
      </c>
      <c r="D475" s="12" t="s">
        <v>319</v>
      </c>
      <c r="E475" s="12" t="s">
        <v>221</v>
      </c>
      <c r="F475" s="18">
        <v>16606.8</v>
      </c>
      <c r="G475" s="23">
        <v>18845.8</v>
      </c>
      <c r="H475" s="23">
        <v>18845.8</v>
      </c>
    </row>
    <row r="476" spans="1:61" ht="15.75" outlineLevel="1" x14ac:dyDescent="0.25">
      <c r="A476" s="16" t="s">
        <v>28</v>
      </c>
      <c r="B476" s="12" t="s">
        <v>311</v>
      </c>
      <c r="C476" s="12" t="s">
        <v>101</v>
      </c>
      <c r="D476" s="12" t="s">
        <v>320</v>
      </c>
      <c r="E476" s="12"/>
      <c r="F476" s="42">
        <f t="shared" ref="F476:H476" si="222">F477+F485</f>
        <v>2335847.2999999998</v>
      </c>
      <c r="G476" s="42">
        <f t="shared" si="222"/>
        <v>2345715.4000000004</v>
      </c>
      <c r="H476" s="42">
        <f t="shared" si="222"/>
        <v>2382314</v>
      </c>
    </row>
    <row r="477" spans="1:61" ht="63" outlineLevel="1" x14ac:dyDescent="0.25">
      <c r="A477" s="29" t="s">
        <v>321</v>
      </c>
      <c r="B477" s="12" t="s">
        <v>311</v>
      </c>
      <c r="C477" s="12" t="s">
        <v>101</v>
      </c>
      <c r="D477" s="12" t="s">
        <v>322</v>
      </c>
      <c r="E477" s="12"/>
      <c r="F477" s="42">
        <f t="shared" ref="F477:H477" si="223">F478+F480+F483</f>
        <v>2332222.2999999998</v>
      </c>
      <c r="G477" s="42">
        <f t="shared" si="223"/>
        <v>2341890.4000000004</v>
      </c>
      <c r="H477" s="42">
        <f t="shared" si="223"/>
        <v>2378364</v>
      </c>
    </row>
    <row r="478" spans="1:61" ht="47.25" outlineLevel="1" x14ac:dyDescent="0.25">
      <c r="A478" s="24" t="s">
        <v>35</v>
      </c>
      <c r="B478" s="12" t="s">
        <v>311</v>
      </c>
      <c r="C478" s="12" t="s">
        <v>101</v>
      </c>
      <c r="D478" s="12" t="s">
        <v>323</v>
      </c>
      <c r="E478" s="12"/>
      <c r="F478" s="42">
        <f t="shared" ref="F478:H478" si="224">F479</f>
        <v>1080667</v>
      </c>
      <c r="G478" s="42">
        <f t="shared" si="224"/>
        <v>1090335.1000000001</v>
      </c>
      <c r="H478" s="42">
        <f t="shared" si="224"/>
        <v>1126808.7</v>
      </c>
    </row>
    <row r="479" spans="1:61" ht="63" outlineLevel="1" x14ac:dyDescent="0.25">
      <c r="A479" s="16" t="s">
        <v>177</v>
      </c>
      <c r="B479" s="12" t="s">
        <v>311</v>
      </c>
      <c r="C479" s="12" t="s">
        <v>101</v>
      </c>
      <c r="D479" s="12" t="s">
        <v>323</v>
      </c>
      <c r="E479" s="12">
        <v>600</v>
      </c>
      <c r="F479" s="18">
        <v>1080667</v>
      </c>
      <c r="G479" s="23">
        <v>1090335.1000000001</v>
      </c>
      <c r="H479" s="23">
        <v>1126808.7</v>
      </c>
    </row>
    <row r="480" spans="1:61" ht="94.5" outlineLevel="1" x14ac:dyDescent="0.25">
      <c r="A480" s="29" t="s">
        <v>324</v>
      </c>
      <c r="B480" s="12" t="s">
        <v>311</v>
      </c>
      <c r="C480" s="12" t="s">
        <v>101</v>
      </c>
      <c r="D480" s="12" t="s">
        <v>325</v>
      </c>
      <c r="E480" s="12"/>
      <c r="F480" s="42">
        <f t="shared" ref="F480:H480" si="225">F481+F482</f>
        <v>17791.7</v>
      </c>
      <c r="G480" s="42">
        <f t="shared" si="225"/>
        <v>17791.7</v>
      </c>
      <c r="H480" s="42">
        <f t="shared" si="225"/>
        <v>17791.7</v>
      </c>
    </row>
    <row r="481" spans="1:8" ht="63" outlineLevel="1" x14ac:dyDescent="0.25">
      <c r="A481" s="16" t="s">
        <v>177</v>
      </c>
      <c r="B481" s="12" t="s">
        <v>311</v>
      </c>
      <c r="C481" s="12" t="s">
        <v>101</v>
      </c>
      <c r="D481" s="12" t="s">
        <v>325</v>
      </c>
      <c r="E481" s="12">
        <v>600</v>
      </c>
      <c r="F481" s="18">
        <v>7545.7</v>
      </c>
      <c r="G481" s="23">
        <v>7545.7</v>
      </c>
      <c r="H481" s="23">
        <v>7545.7</v>
      </c>
    </row>
    <row r="482" spans="1:8" ht="15.75" outlineLevel="1" x14ac:dyDescent="0.25">
      <c r="A482" s="22" t="s">
        <v>34</v>
      </c>
      <c r="B482" s="12" t="s">
        <v>311</v>
      </c>
      <c r="C482" s="12" t="s">
        <v>101</v>
      </c>
      <c r="D482" s="12" t="s">
        <v>325</v>
      </c>
      <c r="E482" s="12">
        <v>800</v>
      </c>
      <c r="F482" s="18">
        <v>10246</v>
      </c>
      <c r="G482" s="23">
        <v>10246</v>
      </c>
      <c r="H482" s="23">
        <v>10246</v>
      </c>
    </row>
    <row r="483" spans="1:8" ht="244.5" customHeight="1" outlineLevel="1" x14ac:dyDescent="0.25">
      <c r="A483" s="29" t="s">
        <v>326</v>
      </c>
      <c r="B483" s="12" t="s">
        <v>311</v>
      </c>
      <c r="C483" s="12" t="s">
        <v>101</v>
      </c>
      <c r="D483" s="12" t="s">
        <v>327</v>
      </c>
      <c r="E483" s="12"/>
      <c r="F483" s="42">
        <f t="shared" ref="F483:H483" si="226">F484</f>
        <v>1233763.6000000001</v>
      </c>
      <c r="G483" s="42">
        <f t="shared" si="226"/>
        <v>1233763.6000000001</v>
      </c>
      <c r="H483" s="42">
        <f t="shared" si="226"/>
        <v>1233763.6000000001</v>
      </c>
    </row>
    <row r="484" spans="1:8" ht="63" outlineLevel="1" x14ac:dyDescent="0.25">
      <c r="A484" s="16" t="s">
        <v>177</v>
      </c>
      <c r="B484" s="12" t="s">
        <v>311</v>
      </c>
      <c r="C484" s="12" t="s">
        <v>101</v>
      </c>
      <c r="D484" s="12" t="s">
        <v>327</v>
      </c>
      <c r="E484" s="12" t="s">
        <v>221</v>
      </c>
      <c r="F484" s="18">
        <v>1233763.6000000001</v>
      </c>
      <c r="G484" s="23">
        <v>1233763.6000000001</v>
      </c>
      <c r="H484" s="23">
        <v>1233763.6000000001</v>
      </c>
    </row>
    <row r="485" spans="1:8" ht="78.75" outlineLevel="1" x14ac:dyDescent="0.25">
      <c r="A485" s="29" t="s">
        <v>328</v>
      </c>
      <c r="B485" s="12" t="s">
        <v>311</v>
      </c>
      <c r="C485" s="12" t="s">
        <v>101</v>
      </c>
      <c r="D485" s="12" t="s">
        <v>329</v>
      </c>
      <c r="E485" s="12"/>
      <c r="F485" s="42">
        <f>F486</f>
        <v>3625</v>
      </c>
      <c r="G485" s="42">
        <f t="shared" ref="G485:H485" si="227">G486</f>
        <v>3825</v>
      </c>
      <c r="H485" s="42">
        <f t="shared" si="227"/>
        <v>3950</v>
      </c>
    </row>
    <row r="486" spans="1:8" ht="47.25" outlineLevel="1" x14ac:dyDescent="0.25">
      <c r="A486" s="43" t="s">
        <v>330</v>
      </c>
      <c r="B486" s="12" t="s">
        <v>311</v>
      </c>
      <c r="C486" s="12" t="s">
        <v>101</v>
      </c>
      <c r="D486" s="12" t="s">
        <v>331</v>
      </c>
      <c r="E486" s="12"/>
      <c r="F486" s="42">
        <f t="shared" ref="F486:H486" si="228">F487</f>
        <v>3625</v>
      </c>
      <c r="G486" s="42">
        <f t="shared" si="228"/>
        <v>3825</v>
      </c>
      <c r="H486" s="42">
        <f t="shared" si="228"/>
        <v>3950</v>
      </c>
    </row>
    <row r="487" spans="1:8" ht="63" outlineLevel="1" x14ac:dyDescent="0.25">
      <c r="A487" s="16" t="s">
        <v>177</v>
      </c>
      <c r="B487" s="12" t="s">
        <v>311</v>
      </c>
      <c r="C487" s="12" t="s">
        <v>101</v>
      </c>
      <c r="D487" s="12" t="s">
        <v>331</v>
      </c>
      <c r="E487" s="12">
        <v>600</v>
      </c>
      <c r="F487" s="18">
        <v>3625</v>
      </c>
      <c r="G487" s="23">
        <v>3825</v>
      </c>
      <c r="H487" s="23">
        <v>3950</v>
      </c>
    </row>
    <row r="488" spans="1:8" ht="15.75" outlineLevel="1" x14ac:dyDescent="0.25">
      <c r="A488" s="16" t="s">
        <v>332</v>
      </c>
      <c r="B488" s="12" t="s">
        <v>311</v>
      </c>
      <c r="C488" s="12" t="s">
        <v>102</v>
      </c>
      <c r="D488" s="12"/>
      <c r="E488" s="12"/>
      <c r="F488" s="42">
        <f t="shared" ref="F488:H488" si="229">F489</f>
        <v>3588325.7</v>
      </c>
      <c r="G488" s="42">
        <f t="shared" si="229"/>
        <v>3751920.9999999995</v>
      </c>
      <c r="H488" s="42">
        <f t="shared" si="229"/>
        <v>3573035.0999999996</v>
      </c>
    </row>
    <row r="489" spans="1:8" ht="31.5" outlineLevel="1" x14ac:dyDescent="0.25">
      <c r="A489" s="16" t="s">
        <v>313</v>
      </c>
      <c r="B489" s="12" t="s">
        <v>311</v>
      </c>
      <c r="C489" s="12" t="s">
        <v>102</v>
      </c>
      <c r="D489" s="12" t="s">
        <v>314</v>
      </c>
      <c r="E489" s="12"/>
      <c r="F489" s="42">
        <f>F490+F501+F509</f>
        <v>3588325.7</v>
      </c>
      <c r="G489" s="42">
        <f t="shared" ref="G489:H489" si="230">G490+G501+G509</f>
        <v>3751920.9999999995</v>
      </c>
      <c r="H489" s="42">
        <f t="shared" si="230"/>
        <v>3573035.0999999996</v>
      </c>
    </row>
    <row r="490" spans="1:8" ht="15.75" outlineLevel="1" x14ac:dyDescent="0.25">
      <c r="A490" s="16" t="s">
        <v>333</v>
      </c>
      <c r="B490" s="12" t="s">
        <v>311</v>
      </c>
      <c r="C490" s="12" t="s">
        <v>102</v>
      </c>
      <c r="D490" s="12" t="s">
        <v>334</v>
      </c>
      <c r="E490" s="12"/>
      <c r="F490" s="42">
        <f>F491+F494</f>
        <v>281563.40000000002</v>
      </c>
      <c r="G490" s="42">
        <f t="shared" ref="G490:H490" si="231">G491+G494</f>
        <v>254952.3</v>
      </c>
      <c r="H490" s="42">
        <f t="shared" si="231"/>
        <v>137093.6</v>
      </c>
    </row>
    <row r="491" spans="1:8" ht="31.5" outlineLevel="1" x14ac:dyDescent="0.25">
      <c r="A491" s="16" t="s">
        <v>335</v>
      </c>
      <c r="B491" s="12" t="s">
        <v>311</v>
      </c>
      <c r="C491" s="12" t="s">
        <v>102</v>
      </c>
      <c r="D491" s="12" t="s">
        <v>336</v>
      </c>
      <c r="E491" s="12"/>
      <c r="F491" s="42">
        <f t="shared" ref="F491:H492" si="232">F492</f>
        <v>144469.79999999999</v>
      </c>
      <c r="G491" s="42">
        <f t="shared" si="232"/>
        <v>117858.7</v>
      </c>
      <c r="H491" s="42">
        <f t="shared" si="232"/>
        <v>0</v>
      </c>
    </row>
    <row r="492" spans="1:8" ht="94.5" outlineLevel="1" x14ac:dyDescent="0.25">
      <c r="A492" s="16" t="s">
        <v>337</v>
      </c>
      <c r="B492" s="12" t="s">
        <v>311</v>
      </c>
      <c r="C492" s="12" t="s">
        <v>102</v>
      </c>
      <c r="D492" s="12" t="s">
        <v>338</v>
      </c>
      <c r="E492" s="12"/>
      <c r="F492" s="42">
        <f>F493</f>
        <v>144469.79999999999</v>
      </c>
      <c r="G492" s="42">
        <f t="shared" si="232"/>
        <v>117858.7</v>
      </c>
      <c r="H492" s="42">
        <f t="shared" si="232"/>
        <v>0</v>
      </c>
    </row>
    <row r="493" spans="1:8" ht="63" outlineLevel="1" x14ac:dyDescent="0.25">
      <c r="A493" s="22" t="s">
        <v>177</v>
      </c>
      <c r="B493" s="12" t="s">
        <v>311</v>
      </c>
      <c r="C493" s="12" t="s">
        <v>102</v>
      </c>
      <c r="D493" s="12" t="s">
        <v>338</v>
      </c>
      <c r="E493" s="12" t="s">
        <v>221</v>
      </c>
      <c r="F493" s="42">
        <v>144469.79999999999</v>
      </c>
      <c r="G493" s="42">
        <v>117858.7</v>
      </c>
      <c r="H493" s="42">
        <v>0</v>
      </c>
    </row>
    <row r="494" spans="1:8" ht="31.5" outlineLevel="1" x14ac:dyDescent="0.25">
      <c r="A494" s="16" t="s">
        <v>339</v>
      </c>
      <c r="B494" s="12" t="s">
        <v>311</v>
      </c>
      <c r="C494" s="12" t="s">
        <v>102</v>
      </c>
      <c r="D494" s="12" t="s">
        <v>340</v>
      </c>
      <c r="E494" s="12"/>
      <c r="F494" s="42">
        <f t="shared" ref="F494:H494" si="233">F495+F497+F499</f>
        <v>137093.6</v>
      </c>
      <c r="G494" s="42">
        <f t="shared" si="233"/>
        <v>137093.6</v>
      </c>
      <c r="H494" s="42">
        <f t="shared" si="233"/>
        <v>137093.6</v>
      </c>
    </row>
    <row r="495" spans="1:8" ht="220.5" outlineLevel="1" x14ac:dyDescent="0.25">
      <c r="A495" s="44" t="s">
        <v>341</v>
      </c>
      <c r="B495" s="12" t="s">
        <v>311</v>
      </c>
      <c r="C495" s="12" t="s">
        <v>102</v>
      </c>
      <c r="D495" s="12" t="s">
        <v>342</v>
      </c>
      <c r="E495" s="12"/>
      <c r="F495" s="42">
        <f t="shared" ref="F495:H495" si="234">F496</f>
        <v>2460.8000000000002</v>
      </c>
      <c r="G495" s="42">
        <f t="shared" si="234"/>
        <v>2460.8000000000002</v>
      </c>
      <c r="H495" s="42">
        <f t="shared" si="234"/>
        <v>2460.8000000000002</v>
      </c>
    </row>
    <row r="496" spans="1:8" ht="63" outlineLevel="1" x14ac:dyDescent="0.25">
      <c r="A496" s="22" t="s">
        <v>177</v>
      </c>
      <c r="B496" s="12" t="s">
        <v>311</v>
      </c>
      <c r="C496" s="12" t="s">
        <v>102</v>
      </c>
      <c r="D496" s="12" t="s">
        <v>342</v>
      </c>
      <c r="E496" s="12" t="s">
        <v>221</v>
      </c>
      <c r="F496" s="18">
        <v>2460.8000000000002</v>
      </c>
      <c r="G496" s="23">
        <v>2460.8000000000002</v>
      </c>
      <c r="H496" s="23">
        <v>2460.8000000000002</v>
      </c>
    </row>
    <row r="497" spans="1:8" ht="94.5" outlineLevel="1" x14ac:dyDescent="0.25">
      <c r="A497" s="24" t="s">
        <v>343</v>
      </c>
      <c r="B497" s="12" t="s">
        <v>311</v>
      </c>
      <c r="C497" s="12" t="s">
        <v>102</v>
      </c>
      <c r="D497" s="12" t="s">
        <v>344</v>
      </c>
      <c r="E497" s="12"/>
      <c r="F497" s="18">
        <f>F498</f>
        <v>7844</v>
      </c>
      <c r="G497" s="18">
        <f t="shared" ref="G497:H497" si="235">G498</f>
        <v>7844</v>
      </c>
      <c r="H497" s="18">
        <f t="shared" si="235"/>
        <v>7844</v>
      </c>
    </row>
    <row r="498" spans="1:8" ht="63" outlineLevel="1" x14ac:dyDescent="0.25">
      <c r="A498" s="22" t="s">
        <v>177</v>
      </c>
      <c r="B498" s="12" t="s">
        <v>311</v>
      </c>
      <c r="C498" s="12" t="s">
        <v>102</v>
      </c>
      <c r="D498" s="12" t="s">
        <v>344</v>
      </c>
      <c r="E498" s="12" t="s">
        <v>221</v>
      </c>
      <c r="F498" s="18">
        <v>7844</v>
      </c>
      <c r="G498" s="23">
        <v>7844</v>
      </c>
      <c r="H498" s="23">
        <v>7844</v>
      </c>
    </row>
    <row r="499" spans="1:8" ht="189" outlineLevel="1" x14ac:dyDescent="0.25">
      <c r="A499" s="16" t="s">
        <v>345</v>
      </c>
      <c r="B499" s="12" t="s">
        <v>311</v>
      </c>
      <c r="C499" s="12" t="s">
        <v>102</v>
      </c>
      <c r="D499" s="12" t="s">
        <v>346</v>
      </c>
      <c r="E499" s="12"/>
      <c r="F499" s="42">
        <f t="shared" ref="F499:H499" si="236">F500</f>
        <v>126788.8</v>
      </c>
      <c r="G499" s="42">
        <f t="shared" si="236"/>
        <v>126788.8</v>
      </c>
      <c r="H499" s="42">
        <f t="shared" si="236"/>
        <v>126788.8</v>
      </c>
    </row>
    <row r="500" spans="1:8" ht="63" outlineLevel="1" x14ac:dyDescent="0.25">
      <c r="A500" s="16" t="s">
        <v>177</v>
      </c>
      <c r="B500" s="12" t="s">
        <v>311</v>
      </c>
      <c r="C500" s="12" t="s">
        <v>102</v>
      </c>
      <c r="D500" s="12" t="s">
        <v>346</v>
      </c>
      <c r="E500" s="12" t="s">
        <v>221</v>
      </c>
      <c r="F500" s="18">
        <v>126788.8</v>
      </c>
      <c r="G500" s="23">
        <v>126788.8</v>
      </c>
      <c r="H500" s="23">
        <v>126788.8</v>
      </c>
    </row>
    <row r="501" spans="1:8" ht="31.5" outlineLevel="1" x14ac:dyDescent="0.25">
      <c r="A501" s="16" t="s">
        <v>59</v>
      </c>
      <c r="B501" s="12" t="s">
        <v>311</v>
      </c>
      <c r="C501" s="12" t="s">
        <v>102</v>
      </c>
      <c r="D501" s="12" t="s">
        <v>315</v>
      </c>
      <c r="E501" s="12"/>
      <c r="F501" s="42">
        <f t="shared" ref="F501:H501" si="237">F502</f>
        <v>596091.30000000005</v>
      </c>
      <c r="G501" s="42">
        <f t="shared" si="237"/>
        <v>587344.30000000005</v>
      </c>
      <c r="H501" s="42">
        <f t="shared" si="237"/>
        <v>516469.1</v>
      </c>
    </row>
    <row r="502" spans="1:8" ht="63" outlineLevel="1" x14ac:dyDescent="0.25">
      <c r="A502" s="29" t="s">
        <v>316</v>
      </c>
      <c r="B502" s="12" t="s">
        <v>311</v>
      </c>
      <c r="C502" s="12" t="s">
        <v>102</v>
      </c>
      <c r="D502" s="12" t="s">
        <v>317</v>
      </c>
      <c r="E502" s="12"/>
      <c r="F502" s="42">
        <f>F503+F505+F507</f>
        <v>596091.30000000005</v>
      </c>
      <c r="G502" s="42">
        <f t="shared" ref="G502:H502" si="238">G503+G505+G507</f>
        <v>587344.30000000005</v>
      </c>
      <c r="H502" s="42">
        <f t="shared" si="238"/>
        <v>516469.1</v>
      </c>
    </row>
    <row r="503" spans="1:8" ht="78.75" outlineLevel="1" x14ac:dyDescent="0.25">
      <c r="A503" s="27" t="s">
        <v>347</v>
      </c>
      <c r="B503" s="12" t="s">
        <v>311</v>
      </c>
      <c r="C503" s="12" t="s">
        <v>102</v>
      </c>
      <c r="D503" s="12" t="s">
        <v>348</v>
      </c>
      <c r="E503" s="12"/>
      <c r="F503" s="42">
        <f t="shared" ref="F503:H503" si="239">F504</f>
        <v>574507.30000000005</v>
      </c>
      <c r="G503" s="42">
        <f t="shared" si="239"/>
        <v>574181.4</v>
      </c>
      <c r="H503" s="42">
        <f t="shared" si="239"/>
        <v>503306.2</v>
      </c>
    </row>
    <row r="504" spans="1:8" ht="15.75" outlineLevel="1" x14ac:dyDescent="0.25">
      <c r="A504" s="36" t="s">
        <v>34</v>
      </c>
      <c r="B504" s="12" t="s">
        <v>311</v>
      </c>
      <c r="C504" s="12" t="s">
        <v>102</v>
      </c>
      <c r="D504" s="12" t="s">
        <v>348</v>
      </c>
      <c r="E504" s="12" t="s">
        <v>196</v>
      </c>
      <c r="F504" s="18">
        <v>574507.30000000005</v>
      </c>
      <c r="G504" s="23">
        <v>574181.4</v>
      </c>
      <c r="H504" s="23">
        <v>503306.2</v>
      </c>
    </row>
    <row r="505" spans="1:8" ht="78.75" outlineLevel="1" x14ac:dyDescent="0.25">
      <c r="A505" s="29" t="s">
        <v>318</v>
      </c>
      <c r="B505" s="12" t="s">
        <v>311</v>
      </c>
      <c r="C505" s="12" t="s">
        <v>102</v>
      </c>
      <c r="D505" s="12" t="s">
        <v>319</v>
      </c>
      <c r="E505" s="12"/>
      <c r="F505" s="42">
        <f t="shared" ref="F505:H505" si="240">F506</f>
        <v>19456.3</v>
      </c>
      <c r="G505" s="42">
        <f t="shared" si="240"/>
        <v>8907.6</v>
      </c>
      <c r="H505" s="42">
        <f t="shared" si="240"/>
        <v>8907.6</v>
      </c>
    </row>
    <row r="506" spans="1:8" ht="63" outlineLevel="1" x14ac:dyDescent="0.25">
      <c r="A506" s="22" t="s">
        <v>177</v>
      </c>
      <c r="B506" s="12" t="s">
        <v>311</v>
      </c>
      <c r="C506" s="12" t="s">
        <v>102</v>
      </c>
      <c r="D506" s="12" t="s">
        <v>319</v>
      </c>
      <c r="E506" s="12" t="s">
        <v>221</v>
      </c>
      <c r="F506" s="18">
        <v>19456.3</v>
      </c>
      <c r="G506" s="23">
        <v>8907.6</v>
      </c>
      <c r="H506" s="23">
        <v>8907.6</v>
      </c>
    </row>
    <row r="507" spans="1:8" ht="63" outlineLevel="1" x14ac:dyDescent="0.25">
      <c r="A507" s="29" t="s">
        <v>349</v>
      </c>
      <c r="B507" s="12" t="s">
        <v>311</v>
      </c>
      <c r="C507" s="12" t="s">
        <v>102</v>
      </c>
      <c r="D507" s="12" t="s">
        <v>350</v>
      </c>
      <c r="E507" s="12"/>
      <c r="F507" s="42">
        <f t="shared" ref="F507:H507" si="241">F508</f>
        <v>2127.6999999999998</v>
      </c>
      <c r="G507" s="42">
        <f t="shared" si="241"/>
        <v>4255.3</v>
      </c>
      <c r="H507" s="42">
        <f t="shared" si="241"/>
        <v>4255.3</v>
      </c>
    </row>
    <row r="508" spans="1:8" ht="63" outlineLevel="1" x14ac:dyDescent="0.25">
      <c r="A508" s="16" t="s">
        <v>177</v>
      </c>
      <c r="B508" s="12" t="s">
        <v>311</v>
      </c>
      <c r="C508" s="12" t="s">
        <v>102</v>
      </c>
      <c r="D508" s="12" t="s">
        <v>350</v>
      </c>
      <c r="E508" s="12" t="s">
        <v>221</v>
      </c>
      <c r="F508" s="18">
        <v>2127.6999999999998</v>
      </c>
      <c r="G508" s="23">
        <v>4255.3</v>
      </c>
      <c r="H508" s="23">
        <v>4255.3</v>
      </c>
    </row>
    <row r="509" spans="1:8" ht="15.75" outlineLevel="1" x14ac:dyDescent="0.25">
      <c r="A509" s="16" t="s">
        <v>28</v>
      </c>
      <c r="B509" s="12" t="s">
        <v>311</v>
      </c>
      <c r="C509" s="12" t="s">
        <v>102</v>
      </c>
      <c r="D509" s="12" t="s">
        <v>320</v>
      </c>
      <c r="E509" s="12"/>
      <c r="F509" s="42">
        <f>F510+F537</f>
        <v>2710671</v>
      </c>
      <c r="G509" s="42">
        <f>G510+G537</f>
        <v>2909624.3999999994</v>
      </c>
      <c r="H509" s="42">
        <f>H510+H537</f>
        <v>2919472.3999999994</v>
      </c>
    </row>
    <row r="510" spans="1:8" ht="63" outlineLevel="1" x14ac:dyDescent="0.25">
      <c r="A510" s="29" t="s">
        <v>321</v>
      </c>
      <c r="B510" s="12" t="s">
        <v>311</v>
      </c>
      <c r="C510" s="12" t="s">
        <v>102</v>
      </c>
      <c r="D510" s="12" t="s">
        <v>322</v>
      </c>
      <c r="E510" s="12"/>
      <c r="F510" s="42">
        <f>F511+F513+F515+F517+F519+F535+F523+F525+F527+F529+F531+F533+F521</f>
        <v>2697244.5</v>
      </c>
      <c r="G510" s="42">
        <f>G511+G513+G515+G517+G519+G535+G523+G525+G527+G529+G531+G533+G521</f>
        <v>2896422.8999999994</v>
      </c>
      <c r="H510" s="42">
        <f>H511+H513+H515+H517+H519+H535+H523+H525+H527+H529+H531+H533+H521</f>
        <v>2906995.8999999994</v>
      </c>
    </row>
    <row r="511" spans="1:8" ht="78.75" outlineLevel="1" x14ac:dyDescent="0.25">
      <c r="A511" s="29" t="s">
        <v>351</v>
      </c>
      <c r="B511" s="12" t="s">
        <v>311</v>
      </c>
      <c r="C511" s="12" t="s">
        <v>102</v>
      </c>
      <c r="D511" s="12" t="s">
        <v>352</v>
      </c>
      <c r="E511" s="12"/>
      <c r="F511" s="42">
        <f t="shared" ref="F511:H511" si="242">F512</f>
        <v>175684.4</v>
      </c>
      <c r="G511" s="42">
        <f t="shared" si="242"/>
        <v>171331.1</v>
      </c>
      <c r="H511" s="42">
        <f t="shared" si="242"/>
        <v>171331.1</v>
      </c>
    </row>
    <row r="512" spans="1:8" ht="63" outlineLevel="1" x14ac:dyDescent="0.25">
      <c r="A512" s="16" t="s">
        <v>177</v>
      </c>
      <c r="B512" s="12" t="s">
        <v>311</v>
      </c>
      <c r="C512" s="12" t="s">
        <v>102</v>
      </c>
      <c r="D512" s="12" t="s">
        <v>352</v>
      </c>
      <c r="E512" s="12">
        <v>600</v>
      </c>
      <c r="F512" s="18">
        <v>175684.4</v>
      </c>
      <c r="G512" s="23">
        <v>171331.1</v>
      </c>
      <c r="H512" s="23">
        <v>171331.1</v>
      </c>
    </row>
    <row r="513" spans="1:8" ht="110.25" outlineLevel="1" x14ac:dyDescent="0.25">
      <c r="A513" s="29" t="s">
        <v>641</v>
      </c>
      <c r="B513" s="12" t="s">
        <v>311</v>
      </c>
      <c r="C513" s="12" t="s">
        <v>102</v>
      </c>
      <c r="D513" s="12" t="s">
        <v>353</v>
      </c>
      <c r="E513" s="12"/>
      <c r="F513" s="42">
        <f t="shared" ref="F513:H513" si="243">F514</f>
        <v>48697</v>
      </c>
      <c r="G513" s="42">
        <f t="shared" si="243"/>
        <v>45128.1</v>
      </c>
      <c r="H513" s="42">
        <f t="shared" si="243"/>
        <v>39491.800000000003</v>
      </c>
    </row>
    <row r="514" spans="1:8" ht="63" outlineLevel="1" x14ac:dyDescent="0.25">
      <c r="A514" s="16" t="s">
        <v>177</v>
      </c>
      <c r="B514" s="12" t="s">
        <v>311</v>
      </c>
      <c r="C514" s="12" t="s">
        <v>102</v>
      </c>
      <c r="D514" s="12" t="s">
        <v>353</v>
      </c>
      <c r="E514" s="12">
        <v>600</v>
      </c>
      <c r="F514" s="18">
        <v>48697</v>
      </c>
      <c r="G514" s="23">
        <v>45128.1</v>
      </c>
      <c r="H514" s="23">
        <v>39491.800000000003</v>
      </c>
    </row>
    <row r="515" spans="1:8" ht="47.25" outlineLevel="1" x14ac:dyDescent="0.25">
      <c r="A515" s="24" t="s">
        <v>35</v>
      </c>
      <c r="B515" s="12" t="s">
        <v>311</v>
      </c>
      <c r="C515" s="12" t="s">
        <v>102</v>
      </c>
      <c r="D515" s="12" t="s">
        <v>323</v>
      </c>
      <c r="E515" s="12"/>
      <c r="F515" s="42">
        <f t="shared" ref="F515:H515" si="244">F516</f>
        <v>394080.2</v>
      </c>
      <c r="G515" s="42">
        <f t="shared" si="244"/>
        <v>392294.7</v>
      </c>
      <c r="H515" s="42">
        <f t="shared" si="244"/>
        <v>408504</v>
      </c>
    </row>
    <row r="516" spans="1:8" ht="63" outlineLevel="1" x14ac:dyDescent="0.25">
      <c r="A516" s="16" t="s">
        <v>177</v>
      </c>
      <c r="B516" s="12" t="s">
        <v>311</v>
      </c>
      <c r="C516" s="12" t="s">
        <v>102</v>
      </c>
      <c r="D516" s="12" t="s">
        <v>323</v>
      </c>
      <c r="E516" s="12">
        <v>600</v>
      </c>
      <c r="F516" s="18">
        <v>394080.2</v>
      </c>
      <c r="G516" s="23">
        <v>392294.7</v>
      </c>
      <c r="H516" s="23">
        <v>408504</v>
      </c>
    </row>
    <row r="517" spans="1:8" ht="47.25" outlineLevel="1" x14ac:dyDescent="0.25">
      <c r="A517" s="29" t="s">
        <v>354</v>
      </c>
      <c r="B517" s="12" t="s">
        <v>311</v>
      </c>
      <c r="C517" s="12" t="s">
        <v>102</v>
      </c>
      <c r="D517" s="12" t="s">
        <v>355</v>
      </c>
      <c r="E517" s="12"/>
      <c r="F517" s="42">
        <f t="shared" ref="F517:H517" si="245">F518</f>
        <v>113758.6</v>
      </c>
      <c r="G517" s="42">
        <f t="shared" si="245"/>
        <v>113758.6</v>
      </c>
      <c r="H517" s="42">
        <f t="shared" si="245"/>
        <v>113758.6</v>
      </c>
    </row>
    <row r="518" spans="1:8" ht="63" outlineLevel="1" x14ac:dyDescent="0.25">
      <c r="A518" s="16" t="s">
        <v>177</v>
      </c>
      <c r="B518" s="12" t="s">
        <v>311</v>
      </c>
      <c r="C518" s="12" t="s">
        <v>102</v>
      </c>
      <c r="D518" s="12" t="s">
        <v>355</v>
      </c>
      <c r="E518" s="12">
        <v>600</v>
      </c>
      <c r="F518" s="18">
        <v>113758.6</v>
      </c>
      <c r="G518" s="23">
        <v>113758.6</v>
      </c>
      <c r="H518" s="23">
        <v>113758.6</v>
      </c>
    </row>
    <row r="519" spans="1:8" ht="78.75" outlineLevel="1" x14ac:dyDescent="0.25">
      <c r="A519" s="29" t="s">
        <v>356</v>
      </c>
      <c r="B519" s="12" t="s">
        <v>311</v>
      </c>
      <c r="C519" s="12" t="s">
        <v>102</v>
      </c>
      <c r="D519" s="12" t="s">
        <v>357</v>
      </c>
      <c r="E519" s="12"/>
      <c r="F519" s="42">
        <f>F520</f>
        <v>798</v>
      </c>
      <c r="G519" s="42">
        <f t="shared" ref="G519:H519" si="246">G520</f>
        <v>798</v>
      </c>
      <c r="H519" s="42">
        <f t="shared" si="246"/>
        <v>798</v>
      </c>
    </row>
    <row r="520" spans="1:8" ht="63" outlineLevel="1" x14ac:dyDescent="0.25">
      <c r="A520" s="16" t="s">
        <v>177</v>
      </c>
      <c r="B520" s="12" t="s">
        <v>311</v>
      </c>
      <c r="C520" s="12" t="s">
        <v>102</v>
      </c>
      <c r="D520" s="12" t="s">
        <v>357</v>
      </c>
      <c r="E520" s="12">
        <v>600</v>
      </c>
      <c r="F520" s="18">
        <v>798</v>
      </c>
      <c r="G520" s="23">
        <v>798</v>
      </c>
      <c r="H520" s="23">
        <v>798</v>
      </c>
    </row>
    <row r="521" spans="1:8" ht="110.25" outlineLevel="1" x14ac:dyDescent="0.25">
      <c r="A521" s="16" t="s">
        <v>358</v>
      </c>
      <c r="B521" s="12" t="s">
        <v>311</v>
      </c>
      <c r="C521" s="12" t="s">
        <v>102</v>
      </c>
      <c r="D521" s="12" t="s">
        <v>359</v>
      </c>
      <c r="E521" s="12"/>
      <c r="F521" s="18">
        <f>F522</f>
        <v>100</v>
      </c>
      <c r="G521" s="23">
        <f t="shared" ref="G521:H521" si="247">G522</f>
        <v>100</v>
      </c>
      <c r="H521" s="23">
        <f t="shared" si="247"/>
        <v>100</v>
      </c>
    </row>
    <row r="522" spans="1:8" ht="63" outlineLevel="1" x14ac:dyDescent="0.25">
      <c r="A522" s="16" t="s">
        <v>177</v>
      </c>
      <c r="B522" s="12" t="s">
        <v>311</v>
      </c>
      <c r="C522" s="12" t="s">
        <v>102</v>
      </c>
      <c r="D522" s="12" t="s">
        <v>359</v>
      </c>
      <c r="E522" s="12">
        <v>600</v>
      </c>
      <c r="F522" s="18">
        <v>100</v>
      </c>
      <c r="G522" s="23">
        <v>100</v>
      </c>
      <c r="H522" s="23">
        <v>100</v>
      </c>
    </row>
    <row r="523" spans="1:8" ht="189" outlineLevel="1" x14ac:dyDescent="0.25">
      <c r="A523" s="44" t="s">
        <v>362</v>
      </c>
      <c r="B523" s="12" t="s">
        <v>311</v>
      </c>
      <c r="C523" s="12" t="s">
        <v>102</v>
      </c>
      <c r="D523" s="12" t="s">
        <v>363</v>
      </c>
      <c r="E523" s="12"/>
      <c r="F523" s="18">
        <f t="shared" ref="F523:H523" si="248">F524</f>
        <v>190.3</v>
      </c>
      <c r="G523" s="18">
        <f t="shared" si="248"/>
        <v>190.3</v>
      </c>
      <c r="H523" s="18">
        <f t="shared" si="248"/>
        <v>190.3</v>
      </c>
    </row>
    <row r="524" spans="1:8" ht="63" outlineLevel="1" x14ac:dyDescent="0.25">
      <c r="A524" s="16" t="s">
        <v>177</v>
      </c>
      <c r="B524" s="12" t="s">
        <v>311</v>
      </c>
      <c r="C524" s="12" t="s">
        <v>102</v>
      </c>
      <c r="D524" s="12" t="s">
        <v>363</v>
      </c>
      <c r="E524" s="12" t="s">
        <v>221</v>
      </c>
      <c r="F524" s="18">
        <v>190.3</v>
      </c>
      <c r="G524" s="23">
        <v>190.3</v>
      </c>
      <c r="H524" s="23">
        <v>190.3</v>
      </c>
    </row>
    <row r="525" spans="1:8" ht="210.75" customHeight="1" outlineLevel="1" x14ac:dyDescent="0.25">
      <c r="A525" s="29" t="s">
        <v>364</v>
      </c>
      <c r="B525" s="12" t="s">
        <v>311</v>
      </c>
      <c r="C525" s="12" t="s">
        <v>102</v>
      </c>
      <c r="D525" s="12" t="s">
        <v>365</v>
      </c>
      <c r="E525" s="12"/>
      <c r="F525" s="42">
        <f t="shared" ref="F525:H525" si="249">F526</f>
        <v>8630.2000000000007</v>
      </c>
      <c r="G525" s="42">
        <f t="shared" si="249"/>
        <v>8630.2000000000007</v>
      </c>
      <c r="H525" s="42">
        <f t="shared" si="249"/>
        <v>8630.2000000000007</v>
      </c>
    </row>
    <row r="526" spans="1:8" ht="63" outlineLevel="1" x14ac:dyDescent="0.25">
      <c r="A526" s="16" t="s">
        <v>177</v>
      </c>
      <c r="B526" s="12" t="s">
        <v>311</v>
      </c>
      <c r="C526" s="12" t="s">
        <v>102</v>
      </c>
      <c r="D526" s="12" t="s">
        <v>365</v>
      </c>
      <c r="E526" s="12">
        <v>600</v>
      </c>
      <c r="F526" s="18">
        <v>8630.2000000000007</v>
      </c>
      <c r="G526" s="23">
        <v>8630.2000000000007</v>
      </c>
      <c r="H526" s="23">
        <v>8630.2000000000007</v>
      </c>
    </row>
    <row r="527" spans="1:8" ht="126" outlineLevel="1" x14ac:dyDescent="0.25">
      <c r="A527" s="29" t="s">
        <v>366</v>
      </c>
      <c r="B527" s="12" t="s">
        <v>311</v>
      </c>
      <c r="C527" s="12" t="s">
        <v>102</v>
      </c>
      <c r="D527" s="12" t="s">
        <v>367</v>
      </c>
      <c r="E527" s="12"/>
      <c r="F527" s="42">
        <f t="shared" ref="F527:H527" si="250">F528</f>
        <v>198</v>
      </c>
      <c r="G527" s="42">
        <f t="shared" si="250"/>
        <v>198</v>
      </c>
      <c r="H527" s="42">
        <f t="shared" si="250"/>
        <v>198</v>
      </c>
    </row>
    <row r="528" spans="1:8" ht="63" outlineLevel="1" x14ac:dyDescent="0.25">
      <c r="A528" s="22" t="s">
        <v>177</v>
      </c>
      <c r="B528" s="12" t="s">
        <v>311</v>
      </c>
      <c r="C528" s="12" t="s">
        <v>102</v>
      </c>
      <c r="D528" s="12" t="s">
        <v>367</v>
      </c>
      <c r="E528" s="12">
        <v>600</v>
      </c>
      <c r="F528" s="18">
        <v>198</v>
      </c>
      <c r="G528" s="23">
        <v>198</v>
      </c>
      <c r="H528" s="23">
        <v>198</v>
      </c>
    </row>
    <row r="529" spans="1:8" ht="236.25" outlineLevel="1" x14ac:dyDescent="0.25">
      <c r="A529" s="29" t="s">
        <v>326</v>
      </c>
      <c r="B529" s="12" t="s">
        <v>311</v>
      </c>
      <c r="C529" s="12" t="s">
        <v>102</v>
      </c>
      <c r="D529" s="12" t="s">
        <v>327</v>
      </c>
      <c r="E529" s="12"/>
      <c r="F529" s="42">
        <f t="shared" ref="F529:H529" si="251">F530</f>
        <v>1919825.3</v>
      </c>
      <c r="G529" s="42">
        <f t="shared" si="251"/>
        <v>2128754.9</v>
      </c>
      <c r="H529" s="42">
        <f t="shared" si="251"/>
        <v>2128754.9</v>
      </c>
    </row>
    <row r="530" spans="1:8" ht="63" outlineLevel="1" x14ac:dyDescent="0.25">
      <c r="A530" s="16" t="s">
        <v>177</v>
      </c>
      <c r="B530" s="12" t="s">
        <v>311</v>
      </c>
      <c r="C530" s="12" t="s">
        <v>102</v>
      </c>
      <c r="D530" s="12" t="s">
        <v>327</v>
      </c>
      <c r="E530" s="12" t="s">
        <v>221</v>
      </c>
      <c r="F530" s="18">
        <v>1919825.3</v>
      </c>
      <c r="G530" s="23">
        <v>2128754.9</v>
      </c>
      <c r="H530" s="23">
        <v>2128754.9</v>
      </c>
    </row>
    <row r="531" spans="1:8" ht="236.25" outlineLevel="1" x14ac:dyDescent="0.25">
      <c r="A531" s="29" t="s">
        <v>652</v>
      </c>
      <c r="B531" s="12" t="s">
        <v>311</v>
      </c>
      <c r="C531" s="12" t="s">
        <v>102</v>
      </c>
      <c r="D531" s="12" t="s">
        <v>368</v>
      </c>
      <c r="E531" s="12"/>
      <c r="F531" s="42">
        <f t="shared" ref="F531:H531" si="252">F532</f>
        <v>24894.5</v>
      </c>
      <c r="G531" s="42">
        <f t="shared" si="252"/>
        <v>24894.5</v>
      </c>
      <c r="H531" s="42">
        <f t="shared" si="252"/>
        <v>24894.5</v>
      </c>
    </row>
    <row r="532" spans="1:8" ht="63" outlineLevel="1" x14ac:dyDescent="0.25">
      <c r="A532" s="16" t="s">
        <v>177</v>
      </c>
      <c r="B532" s="12" t="s">
        <v>311</v>
      </c>
      <c r="C532" s="12" t="s">
        <v>102</v>
      </c>
      <c r="D532" s="12" t="s">
        <v>368</v>
      </c>
      <c r="E532" s="12" t="s">
        <v>221</v>
      </c>
      <c r="F532" s="18">
        <v>24894.5</v>
      </c>
      <c r="G532" s="23">
        <v>24894.5</v>
      </c>
      <c r="H532" s="23">
        <v>24894.5</v>
      </c>
    </row>
    <row r="533" spans="1:8" ht="173.25" outlineLevel="1" x14ac:dyDescent="0.25">
      <c r="A533" s="16" t="s">
        <v>369</v>
      </c>
      <c r="B533" s="12" t="s">
        <v>311</v>
      </c>
      <c r="C533" s="12" t="s">
        <v>102</v>
      </c>
      <c r="D533" s="12" t="s">
        <v>370</v>
      </c>
      <c r="E533" s="12"/>
      <c r="F533" s="18">
        <f t="shared" ref="F533:H533" si="253">F534</f>
        <v>2005.8</v>
      </c>
      <c r="G533" s="18">
        <f t="shared" si="253"/>
        <v>1962.3</v>
      </c>
      <c r="H533" s="18">
        <f t="shared" si="253"/>
        <v>1962.3</v>
      </c>
    </row>
    <row r="534" spans="1:8" ht="63" outlineLevel="1" x14ac:dyDescent="0.25">
      <c r="A534" s="16" t="s">
        <v>177</v>
      </c>
      <c r="B534" s="12" t="s">
        <v>311</v>
      </c>
      <c r="C534" s="12" t="s">
        <v>102</v>
      </c>
      <c r="D534" s="12" t="s">
        <v>370</v>
      </c>
      <c r="E534" s="12" t="s">
        <v>221</v>
      </c>
      <c r="F534" s="18">
        <v>2005.8</v>
      </c>
      <c r="G534" s="23">
        <v>1962.3</v>
      </c>
      <c r="H534" s="23">
        <v>1962.3</v>
      </c>
    </row>
    <row r="535" spans="1:8" ht="94.5" outlineLevel="1" x14ac:dyDescent="0.25">
      <c r="A535" s="29" t="s">
        <v>360</v>
      </c>
      <c r="B535" s="12" t="s">
        <v>311</v>
      </c>
      <c r="C535" s="12" t="s">
        <v>102</v>
      </c>
      <c r="D535" s="12" t="s">
        <v>361</v>
      </c>
      <c r="E535" s="12"/>
      <c r="F535" s="42">
        <f t="shared" ref="F535:H535" si="254">F536</f>
        <v>8382.2000000000007</v>
      </c>
      <c r="G535" s="42">
        <f t="shared" si="254"/>
        <v>8382.2000000000007</v>
      </c>
      <c r="H535" s="42">
        <f t="shared" si="254"/>
        <v>8382.2000000000007</v>
      </c>
    </row>
    <row r="536" spans="1:8" ht="63" outlineLevel="1" x14ac:dyDescent="0.25">
      <c r="A536" s="16" t="s">
        <v>177</v>
      </c>
      <c r="B536" s="12" t="s">
        <v>311</v>
      </c>
      <c r="C536" s="12" t="s">
        <v>102</v>
      </c>
      <c r="D536" s="12" t="s">
        <v>361</v>
      </c>
      <c r="E536" s="12">
        <v>600</v>
      </c>
      <c r="F536" s="18">
        <v>8382.2000000000007</v>
      </c>
      <c r="G536" s="23">
        <v>8382.2000000000007</v>
      </c>
      <c r="H536" s="23">
        <v>8382.2000000000007</v>
      </c>
    </row>
    <row r="537" spans="1:8" ht="78.75" outlineLevel="1" x14ac:dyDescent="0.25">
      <c r="A537" s="29" t="s">
        <v>328</v>
      </c>
      <c r="B537" s="12" t="s">
        <v>311</v>
      </c>
      <c r="C537" s="12" t="s">
        <v>102</v>
      </c>
      <c r="D537" s="12" t="s">
        <v>329</v>
      </c>
      <c r="E537" s="12"/>
      <c r="F537" s="42">
        <f>F538+F540+F542+F544</f>
        <v>13426.5</v>
      </c>
      <c r="G537" s="42">
        <f t="shared" ref="G537:H537" si="255">G538+G540+G542+G544</f>
        <v>13201.5</v>
      </c>
      <c r="H537" s="42">
        <f t="shared" si="255"/>
        <v>12476.5</v>
      </c>
    </row>
    <row r="538" spans="1:8" ht="31.5" outlineLevel="1" x14ac:dyDescent="0.25">
      <c r="A538" s="37" t="s">
        <v>371</v>
      </c>
      <c r="B538" s="12" t="s">
        <v>311</v>
      </c>
      <c r="C538" s="12" t="s">
        <v>102</v>
      </c>
      <c r="D538" s="12" t="s">
        <v>372</v>
      </c>
      <c r="E538" s="12"/>
      <c r="F538" s="42">
        <f t="shared" ref="F538:H538" si="256">F539</f>
        <v>976.5</v>
      </c>
      <c r="G538" s="42">
        <f t="shared" si="256"/>
        <v>976.5</v>
      </c>
      <c r="H538" s="42">
        <f t="shared" si="256"/>
        <v>976.5</v>
      </c>
    </row>
    <row r="539" spans="1:8" ht="63" outlineLevel="1" x14ac:dyDescent="0.25">
      <c r="A539" s="16" t="s">
        <v>177</v>
      </c>
      <c r="B539" s="12" t="s">
        <v>311</v>
      </c>
      <c r="C539" s="12" t="s">
        <v>102</v>
      </c>
      <c r="D539" s="12" t="s">
        <v>372</v>
      </c>
      <c r="E539" s="12">
        <v>600</v>
      </c>
      <c r="F539" s="18">
        <v>976.5</v>
      </c>
      <c r="G539" s="23">
        <v>976.5</v>
      </c>
      <c r="H539" s="23">
        <v>976.5</v>
      </c>
    </row>
    <row r="540" spans="1:8" ht="63" outlineLevel="1" x14ac:dyDescent="0.25">
      <c r="A540" s="35" t="s">
        <v>373</v>
      </c>
      <c r="B540" s="12" t="s">
        <v>311</v>
      </c>
      <c r="C540" s="12" t="s">
        <v>102</v>
      </c>
      <c r="D540" s="12" t="s">
        <v>374</v>
      </c>
      <c r="E540" s="12"/>
      <c r="F540" s="42">
        <f t="shared" ref="F540:H540" si="257">F541</f>
        <v>1000</v>
      </c>
      <c r="G540" s="42">
        <f t="shared" si="257"/>
        <v>1000</v>
      </c>
      <c r="H540" s="42">
        <f t="shared" si="257"/>
        <v>1000</v>
      </c>
    </row>
    <row r="541" spans="1:8" ht="63" outlineLevel="1" x14ac:dyDescent="0.25">
      <c r="A541" s="16" t="s">
        <v>177</v>
      </c>
      <c r="B541" s="12" t="s">
        <v>311</v>
      </c>
      <c r="C541" s="12" t="s">
        <v>102</v>
      </c>
      <c r="D541" s="12" t="s">
        <v>374</v>
      </c>
      <c r="E541" s="12">
        <v>600</v>
      </c>
      <c r="F541" s="18">
        <v>1000</v>
      </c>
      <c r="G541" s="23">
        <v>1000</v>
      </c>
      <c r="H541" s="23">
        <v>1000</v>
      </c>
    </row>
    <row r="542" spans="1:8" ht="47.25" outlineLevel="1" x14ac:dyDescent="0.25">
      <c r="A542" s="35" t="s">
        <v>375</v>
      </c>
      <c r="B542" s="12" t="s">
        <v>311</v>
      </c>
      <c r="C542" s="12" t="s">
        <v>102</v>
      </c>
      <c r="D542" s="12" t="s">
        <v>331</v>
      </c>
      <c r="E542" s="12"/>
      <c r="F542" s="42">
        <f t="shared" ref="F542:H542" si="258">F543</f>
        <v>8650</v>
      </c>
      <c r="G542" s="42">
        <f t="shared" si="258"/>
        <v>8425</v>
      </c>
      <c r="H542" s="42">
        <f t="shared" si="258"/>
        <v>7700</v>
      </c>
    </row>
    <row r="543" spans="1:8" ht="63" outlineLevel="1" x14ac:dyDescent="0.25">
      <c r="A543" s="16" t="s">
        <v>177</v>
      </c>
      <c r="B543" s="12" t="s">
        <v>311</v>
      </c>
      <c r="C543" s="12" t="s">
        <v>102</v>
      </c>
      <c r="D543" s="12" t="s">
        <v>331</v>
      </c>
      <c r="E543" s="12">
        <v>600</v>
      </c>
      <c r="F543" s="18">
        <v>8650</v>
      </c>
      <c r="G543" s="23">
        <v>8425</v>
      </c>
      <c r="H543" s="23">
        <v>7700</v>
      </c>
    </row>
    <row r="544" spans="1:8" ht="141.75" outlineLevel="1" x14ac:dyDescent="0.25">
      <c r="A544" s="29" t="s">
        <v>376</v>
      </c>
      <c r="B544" s="12" t="s">
        <v>311</v>
      </c>
      <c r="C544" s="12" t="s">
        <v>102</v>
      </c>
      <c r="D544" s="12" t="s">
        <v>377</v>
      </c>
      <c r="E544" s="12"/>
      <c r="F544" s="42">
        <f t="shared" ref="F544:H544" si="259">F545</f>
        <v>2800</v>
      </c>
      <c r="G544" s="42">
        <f t="shared" si="259"/>
        <v>2800</v>
      </c>
      <c r="H544" s="42">
        <f t="shared" si="259"/>
        <v>2800</v>
      </c>
    </row>
    <row r="545" spans="1:8" ht="31.5" outlineLevel="1" x14ac:dyDescent="0.25">
      <c r="A545" s="16" t="s">
        <v>66</v>
      </c>
      <c r="B545" s="12" t="s">
        <v>311</v>
      </c>
      <c r="C545" s="12" t="s">
        <v>102</v>
      </c>
      <c r="D545" s="12" t="s">
        <v>377</v>
      </c>
      <c r="E545" s="12">
        <v>300</v>
      </c>
      <c r="F545" s="18">
        <v>2800</v>
      </c>
      <c r="G545" s="23">
        <v>2800</v>
      </c>
      <c r="H545" s="23">
        <v>2800</v>
      </c>
    </row>
    <row r="546" spans="1:8" ht="15.75" outlineLevel="1" x14ac:dyDescent="0.25">
      <c r="A546" s="16" t="s">
        <v>284</v>
      </c>
      <c r="B546" s="12" t="s">
        <v>311</v>
      </c>
      <c r="C546" s="12" t="s">
        <v>103</v>
      </c>
      <c r="D546" s="12"/>
      <c r="E546" s="12"/>
      <c r="F546" s="42">
        <f>F547</f>
        <v>280395.5</v>
      </c>
      <c r="G546" s="42">
        <f t="shared" ref="G546:H548" si="260">G547</f>
        <v>293735.8</v>
      </c>
      <c r="H546" s="42">
        <f t="shared" si="260"/>
        <v>307791.5</v>
      </c>
    </row>
    <row r="547" spans="1:8" ht="31.5" outlineLevel="1" x14ac:dyDescent="0.25">
      <c r="A547" s="16" t="s">
        <v>313</v>
      </c>
      <c r="B547" s="12" t="s">
        <v>311</v>
      </c>
      <c r="C547" s="12" t="s">
        <v>103</v>
      </c>
      <c r="D547" s="12" t="s">
        <v>314</v>
      </c>
      <c r="E547" s="12"/>
      <c r="F547" s="42">
        <f>F548</f>
        <v>280395.5</v>
      </c>
      <c r="G547" s="42">
        <f t="shared" si="260"/>
        <v>293735.8</v>
      </c>
      <c r="H547" s="42">
        <f>H548</f>
        <v>307791.5</v>
      </c>
    </row>
    <row r="548" spans="1:8" ht="15.75" outlineLevel="1" x14ac:dyDescent="0.25">
      <c r="A548" s="16" t="s">
        <v>28</v>
      </c>
      <c r="B548" s="12" t="s">
        <v>311</v>
      </c>
      <c r="C548" s="12" t="s">
        <v>103</v>
      </c>
      <c r="D548" s="12" t="s">
        <v>320</v>
      </c>
      <c r="E548" s="12"/>
      <c r="F548" s="42">
        <f>F549</f>
        <v>280395.5</v>
      </c>
      <c r="G548" s="42">
        <f t="shared" si="260"/>
        <v>293735.8</v>
      </c>
      <c r="H548" s="42">
        <f t="shared" si="260"/>
        <v>307791.5</v>
      </c>
    </row>
    <row r="549" spans="1:8" ht="63" outlineLevel="1" x14ac:dyDescent="0.25">
      <c r="A549" s="29" t="s">
        <v>321</v>
      </c>
      <c r="B549" s="12" t="s">
        <v>311</v>
      </c>
      <c r="C549" s="12" t="s">
        <v>103</v>
      </c>
      <c r="D549" s="12" t="s">
        <v>322</v>
      </c>
      <c r="E549" s="12"/>
      <c r="F549" s="42">
        <f>F552+F554+F550</f>
        <v>280395.5</v>
      </c>
      <c r="G549" s="42">
        <f>G552+G554+G550</f>
        <v>293735.8</v>
      </c>
      <c r="H549" s="42">
        <f>H552+H554+H550</f>
        <v>307791.5</v>
      </c>
    </row>
    <row r="550" spans="1:8" ht="157.5" outlineLevel="1" x14ac:dyDescent="0.25">
      <c r="A550" s="29" t="s">
        <v>378</v>
      </c>
      <c r="B550" s="12" t="s">
        <v>311</v>
      </c>
      <c r="C550" s="12" t="s">
        <v>103</v>
      </c>
      <c r="D550" s="12" t="s">
        <v>379</v>
      </c>
      <c r="E550" s="12"/>
      <c r="F550" s="42">
        <f t="shared" ref="F550:H550" si="261">F551</f>
        <v>320.10000000000002</v>
      </c>
      <c r="G550" s="42">
        <f t="shared" si="261"/>
        <v>320.10000000000002</v>
      </c>
      <c r="H550" s="42">
        <f t="shared" si="261"/>
        <v>320.10000000000002</v>
      </c>
    </row>
    <row r="551" spans="1:8" ht="63" outlineLevel="1" x14ac:dyDescent="0.25">
      <c r="A551" s="16" t="s">
        <v>177</v>
      </c>
      <c r="B551" s="12" t="s">
        <v>311</v>
      </c>
      <c r="C551" s="12" t="s">
        <v>103</v>
      </c>
      <c r="D551" s="12" t="s">
        <v>379</v>
      </c>
      <c r="E551" s="12">
        <v>600</v>
      </c>
      <c r="F551" s="18">
        <v>320.10000000000002</v>
      </c>
      <c r="G551" s="23">
        <v>320.10000000000002</v>
      </c>
      <c r="H551" s="23">
        <v>320.10000000000002</v>
      </c>
    </row>
    <row r="552" spans="1:8" ht="63" outlineLevel="1" x14ac:dyDescent="0.25">
      <c r="A552" s="20" t="s">
        <v>380</v>
      </c>
      <c r="B552" s="12" t="s">
        <v>311</v>
      </c>
      <c r="C552" s="12" t="s">
        <v>103</v>
      </c>
      <c r="D552" s="12" t="s">
        <v>381</v>
      </c>
      <c r="E552" s="12"/>
      <c r="F552" s="42">
        <f t="shared" ref="F552:H552" si="262">F553</f>
        <v>157912.20000000001</v>
      </c>
      <c r="G552" s="42">
        <f t="shared" si="262"/>
        <v>163933.1</v>
      </c>
      <c r="H552" s="42">
        <f t="shared" si="262"/>
        <v>171279.5</v>
      </c>
    </row>
    <row r="553" spans="1:8" ht="63" outlineLevel="1" x14ac:dyDescent="0.25">
      <c r="A553" s="16" t="s">
        <v>177</v>
      </c>
      <c r="B553" s="12" t="s">
        <v>311</v>
      </c>
      <c r="C553" s="12" t="s">
        <v>103</v>
      </c>
      <c r="D553" s="12" t="s">
        <v>381</v>
      </c>
      <c r="E553" s="12">
        <v>600</v>
      </c>
      <c r="F553" s="18">
        <v>157912.20000000001</v>
      </c>
      <c r="G553" s="23">
        <v>163933.1</v>
      </c>
      <c r="H553" s="23">
        <v>171279.5</v>
      </c>
    </row>
    <row r="554" spans="1:8" ht="91.5" customHeight="1" outlineLevel="1" x14ac:dyDescent="0.25">
      <c r="A554" s="56" t="s">
        <v>648</v>
      </c>
      <c r="B554" s="12" t="s">
        <v>311</v>
      </c>
      <c r="C554" s="12" t="s">
        <v>103</v>
      </c>
      <c r="D554" s="12" t="s">
        <v>382</v>
      </c>
      <c r="E554" s="12"/>
      <c r="F554" s="42">
        <f t="shared" ref="F554:H554" si="263">F555+F556</f>
        <v>122163.2</v>
      </c>
      <c r="G554" s="42">
        <f t="shared" si="263"/>
        <v>129482.6</v>
      </c>
      <c r="H554" s="42">
        <f t="shared" si="263"/>
        <v>136191.9</v>
      </c>
    </row>
    <row r="555" spans="1:8" ht="63" outlineLevel="1" x14ac:dyDescent="0.25">
      <c r="A555" s="16" t="s">
        <v>177</v>
      </c>
      <c r="B555" s="12" t="s">
        <v>311</v>
      </c>
      <c r="C555" s="12" t="s">
        <v>103</v>
      </c>
      <c r="D555" s="12" t="s">
        <v>382</v>
      </c>
      <c r="E555" s="12">
        <v>600</v>
      </c>
      <c r="F555" s="18">
        <v>118273.2</v>
      </c>
      <c r="G555" s="23">
        <v>125592.6</v>
      </c>
      <c r="H555" s="23">
        <v>132301.9</v>
      </c>
    </row>
    <row r="556" spans="1:8" ht="15.75" outlineLevel="1" x14ac:dyDescent="0.25">
      <c r="A556" s="22" t="s">
        <v>34</v>
      </c>
      <c r="B556" s="12" t="s">
        <v>311</v>
      </c>
      <c r="C556" s="12" t="s">
        <v>103</v>
      </c>
      <c r="D556" s="12" t="s">
        <v>382</v>
      </c>
      <c r="E556" s="12">
        <v>800</v>
      </c>
      <c r="F556" s="18">
        <v>3890</v>
      </c>
      <c r="G556" s="23">
        <v>3890</v>
      </c>
      <c r="H556" s="23">
        <v>3890</v>
      </c>
    </row>
    <row r="557" spans="1:8" ht="31.5" outlineLevel="1" x14ac:dyDescent="0.25">
      <c r="A557" s="16" t="s">
        <v>383</v>
      </c>
      <c r="B557" s="12" t="s">
        <v>311</v>
      </c>
      <c r="C557" s="12" t="s">
        <v>105</v>
      </c>
      <c r="D557" s="12"/>
      <c r="E557" s="12"/>
      <c r="F557" s="42">
        <f t="shared" ref="F557:H558" si="264">F558</f>
        <v>236199.8</v>
      </c>
      <c r="G557" s="42">
        <f t="shared" si="264"/>
        <v>243296.40000000002</v>
      </c>
      <c r="H557" s="42">
        <f t="shared" si="264"/>
        <v>252109.8</v>
      </c>
    </row>
    <row r="558" spans="1:8" ht="31.5" outlineLevel="1" x14ac:dyDescent="0.25">
      <c r="A558" s="16" t="s">
        <v>313</v>
      </c>
      <c r="B558" s="12" t="s">
        <v>311</v>
      </c>
      <c r="C558" s="12" t="s">
        <v>105</v>
      </c>
      <c r="D558" s="12" t="s">
        <v>314</v>
      </c>
      <c r="E558" s="12"/>
      <c r="F558" s="42">
        <f t="shared" si="264"/>
        <v>236199.8</v>
      </c>
      <c r="G558" s="42">
        <f t="shared" si="264"/>
        <v>243296.40000000002</v>
      </c>
      <c r="H558" s="42">
        <f t="shared" si="264"/>
        <v>252109.8</v>
      </c>
    </row>
    <row r="559" spans="1:8" ht="15.75" outlineLevel="1" x14ac:dyDescent="0.25">
      <c r="A559" s="16" t="s">
        <v>28</v>
      </c>
      <c r="B559" s="12" t="s">
        <v>311</v>
      </c>
      <c r="C559" s="12" t="s">
        <v>105</v>
      </c>
      <c r="D559" s="12" t="s">
        <v>320</v>
      </c>
      <c r="E559" s="12"/>
      <c r="F559" s="42">
        <f>F560+F568+F585+F592</f>
        <v>236199.8</v>
      </c>
      <c r="G559" s="42">
        <f>G560+G568+G585+G592</f>
        <v>243296.40000000002</v>
      </c>
      <c r="H559" s="42">
        <f>H560+H568+H585+H592</f>
        <v>252109.8</v>
      </c>
    </row>
    <row r="560" spans="1:8" ht="63" outlineLevel="1" x14ac:dyDescent="0.25">
      <c r="A560" s="16" t="s">
        <v>321</v>
      </c>
      <c r="B560" s="12" t="s">
        <v>311</v>
      </c>
      <c r="C560" s="12" t="s">
        <v>105</v>
      </c>
      <c r="D560" s="12" t="s">
        <v>322</v>
      </c>
      <c r="E560" s="12"/>
      <c r="F560" s="42">
        <f>F565+F563+F561</f>
        <v>2998.9</v>
      </c>
      <c r="G560" s="42">
        <f>G565+G563+G561</f>
        <v>2431.8000000000002</v>
      </c>
      <c r="H560" s="42">
        <f>H565+H563+H561</f>
        <v>2431.8000000000002</v>
      </c>
    </row>
    <row r="561" spans="1:8" ht="47.25" outlineLevel="1" x14ac:dyDescent="0.25">
      <c r="A561" s="24" t="s">
        <v>35</v>
      </c>
      <c r="B561" s="12" t="s">
        <v>311</v>
      </c>
      <c r="C561" s="12" t="s">
        <v>105</v>
      </c>
      <c r="D561" s="12" t="s">
        <v>323</v>
      </c>
      <c r="E561" s="12"/>
      <c r="F561" s="42">
        <f t="shared" ref="F561:H561" si="265">F562</f>
        <v>567.1</v>
      </c>
      <c r="G561" s="42">
        <f t="shared" si="265"/>
        <v>0</v>
      </c>
      <c r="H561" s="42">
        <f t="shared" si="265"/>
        <v>0</v>
      </c>
    </row>
    <row r="562" spans="1:8" ht="63" outlineLevel="1" x14ac:dyDescent="0.25">
      <c r="A562" s="16" t="s">
        <v>177</v>
      </c>
      <c r="B562" s="12" t="s">
        <v>311</v>
      </c>
      <c r="C562" s="12" t="s">
        <v>105</v>
      </c>
      <c r="D562" s="12" t="s">
        <v>323</v>
      </c>
      <c r="E562" s="12">
        <v>600</v>
      </c>
      <c r="F562" s="18">
        <v>567.1</v>
      </c>
      <c r="G562" s="23">
        <v>0</v>
      </c>
      <c r="H562" s="23">
        <v>0</v>
      </c>
    </row>
    <row r="563" spans="1:8" ht="213" customHeight="1" outlineLevel="1" x14ac:dyDescent="0.25">
      <c r="A563" s="29" t="s">
        <v>364</v>
      </c>
      <c r="B563" s="12" t="s">
        <v>311</v>
      </c>
      <c r="C563" s="12" t="s">
        <v>105</v>
      </c>
      <c r="D563" s="12" t="s">
        <v>365</v>
      </c>
      <c r="E563" s="12"/>
      <c r="F563" s="42">
        <f>F564</f>
        <v>1174.8</v>
      </c>
      <c r="G563" s="42">
        <f t="shared" ref="G563:H563" si="266">G564</f>
        <v>1174.8</v>
      </c>
      <c r="H563" s="42">
        <f t="shared" si="266"/>
        <v>1174.8</v>
      </c>
    </row>
    <row r="564" spans="1:8" ht="110.25" outlineLevel="1" x14ac:dyDescent="0.25">
      <c r="A564" s="16" t="s">
        <v>87</v>
      </c>
      <c r="B564" s="12" t="s">
        <v>311</v>
      </c>
      <c r="C564" s="12" t="s">
        <v>105</v>
      </c>
      <c r="D564" s="12" t="s">
        <v>365</v>
      </c>
      <c r="E564" s="12">
        <v>100</v>
      </c>
      <c r="F564" s="18">
        <v>1174.8</v>
      </c>
      <c r="G564" s="23">
        <v>1174.8</v>
      </c>
      <c r="H564" s="23">
        <v>1174.8</v>
      </c>
    </row>
    <row r="565" spans="1:8" ht="94.5" outlineLevel="1" x14ac:dyDescent="0.25">
      <c r="A565" s="16" t="s">
        <v>384</v>
      </c>
      <c r="B565" s="12" t="s">
        <v>311</v>
      </c>
      <c r="C565" s="12" t="s">
        <v>105</v>
      </c>
      <c r="D565" s="12" t="s">
        <v>385</v>
      </c>
      <c r="E565" s="12"/>
      <c r="F565" s="42">
        <f t="shared" ref="F565:H565" si="267">F566+F567</f>
        <v>1257</v>
      </c>
      <c r="G565" s="42">
        <f t="shared" si="267"/>
        <v>1257</v>
      </c>
      <c r="H565" s="42">
        <f t="shared" si="267"/>
        <v>1257</v>
      </c>
    </row>
    <row r="566" spans="1:8" ht="110.25" outlineLevel="1" x14ac:dyDescent="0.25">
      <c r="A566" s="16" t="s">
        <v>87</v>
      </c>
      <c r="B566" s="12" t="s">
        <v>311</v>
      </c>
      <c r="C566" s="12" t="s">
        <v>105</v>
      </c>
      <c r="D566" s="12" t="s">
        <v>385</v>
      </c>
      <c r="E566" s="12">
        <v>100</v>
      </c>
      <c r="F566" s="18">
        <v>794.9</v>
      </c>
      <c r="G566" s="23">
        <v>794.9</v>
      </c>
      <c r="H566" s="23">
        <v>794.9</v>
      </c>
    </row>
    <row r="567" spans="1:8" ht="47.25" outlineLevel="1" x14ac:dyDescent="0.25">
      <c r="A567" s="16" t="s">
        <v>33</v>
      </c>
      <c r="B567" s="12" t="s">
        <v>311</v>
      </c>
      <c r="C567" s="12" t="s">
        <v>105</v>
      </c>
      <c r="D567" s="12" t="s">
        <v>385</v>
      </c>
      <c r="E567" s="12">
        <v>200</v>
      </c>
      <c r="F567" s="18">
        <v>462.1</v>
      </c>
      <c r="G567" s="23">
        <v>462.1</v>
      </c>
      <c r="H567" s="23">
        <v>462.1</v>
      </c>
    </row>
    <row r="568" spans="1:8" ht="47.25" outlineLevel="1" x14ac:dyDescent="0.25">
      <c r="A568" s="29" t="s">
        <v>386</v>
      </c>
      <c r="B568" s="12" t="s">
        <v>311</v>
      </c>
      <c r="C568" s="12" t="s">
        <v>105</v>
      </c>
      <c r="D568" s="12" t="s">
        <v>387</v>
      </c>
      <c r="E568" s="12"/>
      <c r="F568" s="42">
        <f>F576+F578+F580+F569+F582+F571+F574</f>
        <v>9943.6</v>
      </c>
      <c r="G568" s="42">
        <f>G576+G578+G580+G569+G582+G571+G574</f>
        <v>9945.1</v>
      </c>
      <c r="H568" s="42">
        <f>H576+H578+H580+H569+H582+H571+H574</f>
        <v>9945.1</v>
      </c>
    </row>
    <row r="569" spans="1:8" ht="47.25" outlineLevel="1" x14ac:dyDescent="0.25">
      <c r="A569" s="20" t="s">
        <v>396</v>
      </c>
      <c r="B569" s="12" t="s">
        <v>311</v>
      </c>
      <c r="C569" s="12" t="s">
        <v>105</v>
      </c>
      <c r="D569" s="12" t="s">
        <v>397</v>
      </c>
      <c r="E569" s="12"/>
      <c r="F569" s="42">
        <f t="shared" ref="F569:H569" si="268">F570</f>
        <v>2000</v>
      </c>
      <c r="G569" s="42">
        <f t="shared" si="268"/>
        <v>2000</v>
      </c>
      <c r="H569" s="42">
        <f t="shared" si="268"/>
        <v>2000</v>
      </c>
    </row>
    <row r="570" spans="1:8" ht="63" outlineLevel="1" x14ac:dyDescent="0.25">
      <c r="A570" s="16" t="s">
        <v>177</v>
      </c>
      <c r="B570" s="12" t="s">
        <v>311</v>
      </c>
      <c r="C570" s="12" t="s">
        <v>105</v>
      </c>
      <c r="D570" s="12" t="s">
        <v>397</v>
      </c>
      <c r="E570" s="12">
        <v>600</v>
      </c>
      <c r="F570" s="18">
        <v>2000</v>
      </c>
      <c r="G570" s="23">
        <v>2000</v>
      </c>
      <c r="H570" s="23">
        <v>2000</v>
      </c>
    </row>
    <row r="571" spans="1:8" ht="141.75" outlineLevel="1" x14ac:dyDescent="0.25">
      <c r="A571" s="29" t="s">
        <v>627</v>
      </c>
      <c r="B571" s="12" t="s">
        <v>311</v>
      </c>
      <c r="C571" s="12" t="s">
        <v>105</v>
      </c>
      <c r="D571" s="12" t="s">
        <v>388</v>
      </c>
      <c r="E571" s="12"/>
      <c r="F571" s="42">
        <f t="shared" ref="F571:H571" si="269">F572+F573</f>
        <v>1224</v>
      </c>
      <c r="G571" s="42">
        <f t="shared" si="269"/>
        <v>1224</v>
      </c>
      <c r="H571" s="42">
        <f t="shared" si="269"/>
        <v>1224</v>
      </c>
    </row>
    <row r="572" spans="1:8" ht="47.25" outlineLevel="1" x14ac:dyDescent="0.25">
      <c r="A572" s="16" t="s">
        <v>33</v>
      </c>
      <c r="B572" s="12" t="s">
        <v>311</v>
      </c>
      <c r="C572" s="12" t="s">
        <v>105</v>
      </c>
      <c r="D572" s="12" t="s">
        <v>388</v>
      </c>
      <c r="E572" s="12" t="s">
        <v>79</v>
      </c>
      <c r="F572" s="18">
        <v>10</v>
      </c>
      <c r="G572" s="42">
        <v>10</v>
      </c>
      <c r="H572" s="42">
        <v>10</v>
      </c>
    </row>
    <row r="573" spans="1:8" ht="31.5" outlineLevel="1" x14ac:dyDescent="0.25">
      <c r="A573" s="16" t="s">
        <v>66</v>
      </c>
      <c r="B573" s="12" t="s">
        <v>311</v>
      </c>
      <c r="C573" s="12" t="s">
        <v>105</v>
      </c>
      <c r="D573" s="12" t="s">
        <v>388</v>
      </c>
      <c r="E573" s="12" t="s">
        <v>211</v>
      </c>
      <c r="F573" s="18">
        <v>1214</v>
      </c>
      <c r="G573" s="42">
        <v>1214</v>
      </c>
      <c r="H573" s="42">
        <v>1214</v>
      </c>
    </row>
    <row r="574" spans="1:8" ht="94.5" outlineLevel="1" x14ac:dyDescent="0.25">
      <c r="A574" s="16" t="s">
        <v>621</v>
      </c>
      <c r="B574" s="12" t="s">
        <v>311</v>
      </c>
      <c r="C574" s="12" t="s">
        <v>105</v>
      </c>
      <c r="D574" s="12" t="s">
        <v>389</v>
      </c>
      <c r="E574" s="12"/>
      <c r="F574" s="42">
        <f t="shared" ref="F574:H574" si="270">F575</f>
        <v>404</v>
      </c>
      <c r="G574" s="42">
        <f t="shared" si="270"/>
        <v>404</v>
      </c>
      <c r="H574" s="42">
        <f t="shared" si="270"/>
        <v>404</v>
      </c>
    </row>
    <row r="575" spans="1:8" ht="63" outlineLevel="1" x14ac:dyDescent="0.25">
      <c r="A575" s="16" t="s">
        <v>177</v>
      </c>
      <c r="B575" s="12" t="s">
        <v>311</v>
      </c>
      <c r="C575" s="12" t="s">
        <v>105</v>
      </c>
      <c r="D575" s="12" t="s">
        <v>389</v>
      </c>
      <c r="E575" s="12" t="s">
        <v>221</v>
      </c>
      <c r="F575" s="18">
        <v>404</v>
      </c>
      <c r="G575" s="42">
        <v>404</v>
      </c>
      <c r="H575" s="42">
        <v>404</v>
      </c>
    </row>
    <row r="576" spans="1:8" ht="94.5" outlineLevel="1" x14ac:dyDescent="0.25">
      <c r="A576" s="29" t="s">
        <v>390</v>
      </c>
      <c r="B576" s="12" t="s">
        <v>311</v>
      </c>
      <c r="C576" s="12" t="s">
        <v>105</v>
      </c>
      <c r="D576" s="12" t="s">
        <v>391</v>
      </c>
      <c r="E576" s="12"/>
      <c r="F576" s="42">
        <f t="shared" ref="F576:H576" si="271">F577</f>
        <v>64.2</v>
      </c>
      <c r="G576" s="42">
        <f t="shared" si="271"/>
        <v>64.2</v>
      </c>
      <c r="H576" s="42">
        <f t="shared" si="271"/>
        <v>64.2</v>
      </c>
    </row>
    <row r="577" spans="1:8" ht="47.25" outlineLevel="1" x14ac:dyDescent="0.25">
      <c r="A577" s="16" t="s">
        <v>33</v>
      </c>
      <c r="B577" s="12" t="s">
        <v>311</v>
      </c>
      <c r="C577" s="12" t="s">
        <v>105</v>
      </c>
      <c r="D577" s="12" t="s">
        <v>391</v>
      </c>
      <c r="E577" s="12">
        <v>200</v>
      </c>
      <c r="F577" s="18">
        <v>64.2</v>
      </c>
      <c r="G577" s="23">
        <v>64.2</v>
      </c>
      <c r="H577" s="23">
        <v>64.2</v>
      </c>
    </row>
    <row r="578" spans="1:8" ht="126" outlineLevel="1" x14ac:dyDescent="0.25">
      <c r="A578" s="29" t="s">
        <v>392</v>
      </c>
      <c r="B578" s="12" t="s">
        <v>311</v>
      </c>
      <c r="C578" s="12" t="s">
        <v>105</v>
      </c>
      <c r="D578" s="12" t="s">
        <v>393</v>
      </c>
      <c r="E578" s="12"/>
      <c r="F578" s="42">
        <f t="shared" ref="F578:H578" si="272">F579</f>
        <v>2.2999999999999998</v>
      </c>
      <c r="G578" s="42">
        <f t="shared" si="272"/>
        <v>2.2999999999999998</v>
      </c>
      <c r="H578" s="42">
        <f t="shared" si="272"/>
        <v>2.2999999999999998</v>
      </c>
    </row>
    <row r="579" spans="1:8" ht="47.25" outlineLevel="1" x14ac:dyDescent="0.25">
      <c r="A579" s="16" t="s">
        <v>33</v>
      </c>
      <c r="B579" s="12" t="s">
        <v>311</v>
      </c>
      <c r="C579" s="12" t="s">
        <v>105</v>
      </c>
      <c r="D579" s="12" t="s">
        <v>393</v>
      </c>
      <c r="E579" s="12">
        <v>200</v>
      </c>
      <c r="F579" s="18">
        <v>2.2999999999999998</v>
      </c>
      <c r="G579" s="23">
        <v>2.2999999999999998</v>
      </c>
      <c r="H579" s="23">
        <v>2.2999999999999998</v>
      </c>
    </row>
    <row r="580" spans="1:8" ht="126" outlineLevel="1" x14ac:dyDescent="0.25">
      <c r="A580" s="29" t="s">
        <v>394</v>
      </c>
      <c r="B580" s="12" t="s">
        <v>311</v>
      </c>
      <c r="C580" s="12" t="s">
        <v>105</v>
      </c>
      <c r="D580" s="12" t="s">
        <v>395</v>
      </c>
      <c r="E580" s="12"/>
      <c r="F580" s="42">
        <f>F581</f>
        <v>800.3</v>
      </c>
      <c r="G580" s="42">
        <f t="shared" ref="G580:H580" si="273">G581</f>
        <v>800.3</v>
      </c>
      <c r="H580" s="42">
        <f t="shared" si="273"/>
        <v>800.3</v>
      </c>
    </row>
    <row r="581" spans="1:8" ht="47.25" outlineLevel="1" x14ac:dyDescent="0.25">
      <c r="A581" s="16" t="s">
        <v>33</v>
      </c>
      <c r="B581" s="12" t="s">
        <v>311</v>
      </c>
      <c r="C581" s="12" t="s">
        <v>105</v>
      </c>
      <c r="D581" s="12" t="s">
        <v>395</v>
      </c>
      <c r="E581" s="12">
        <v>200</v>
      </c>
      <c r="F581" s="18">
        <v>800.3</v>
      </c>
      <c r="G581" s="23">
        <v>800.3</v>
      </c>
      <c r="H581" s="23">
        <v>800.3</v>
      </c>
    </row>
    <row r="582" spans="1:8" ht="63" outlineLevel="1" x14ac:dyDescent="0.25">
      <c r="A582" s="29" t="s">
        <v>398</v>
      </c>
      <c r="B582" s="12" t="s">
        <v>311</v>
      </c>
      <c r="C582" s="12" t="s">
        <v>105</v>
      </c>
      <c r="D582" s="12" t="s">
        <v>399</v>
      </c>
      <c r="E582" s="12"/>
      <c r="F582" s="42">
        <f t="shared" ref="F582:H582" si="274">F583+F584</f>
        <v>5448.8</v>
      </c>
      <c r="G582" s="42">
        <f t="shared" si="274"/>
        <v>5450.3</v>
      </c>
      <c r="H582" s="42">
        <f t="shared" si="274"/>
        <v>5450.3</v>
      </c>
    </row>
    <row r="583" spans="1:8" ht="47.25" outlineLevel="1" x14ac:dyDescent="0.25">
      <c r="A583" s="16" t="s">
        <v>33</v>
      </c>
      <c r="B583" s="12" t="s">
        <v>311</v>
      </c>
      <c r="C583" s="12" t="s">
        <v>105</v>
      </c>
      <c r="D583" s="12" t="s">
        <v>399</v>
      </c>
      <c r="E583" s="12">
        <v>200</v>
      </c>
      <c r="F583" s="18">
        <v>50.5</v>
      </c>
      <c r="G583" s="23">
        <v>50.5</v>
      </c>
      <c r="H583" s="23">
        <v>50.5</v>
      </c>
    </row>
    <row r="584" spans="1:8" ht="31.5" outlineLevel="1" x14ac:dyDescent="0.25">
      <c r="A584" s="16" t="s">
        <v>66</v>
      </c>
      <c r="B584" s="12" t="s">
        <v>311</v>
      </c>
      <c r="C584" s="12" t="s">
        <v>105</v>
      </c>
      <c r="D584" s="12" t="s">
        <v>399</v>
      </c>
      <c r="E584" s="12">
        <v>300</v>
      </c>
      <c r="F584" s="18">
        <v>5398.3</v>
      </c>
      <c r="G584" s="23">
        <v>5399.8</v>
      </c>
      <c r="H584" s="23">
        <v>5399.8</v>
      </c>
    </row>
    <row r="585" spans="1:8" ht="78.75" outlineLevel="1" x14ac:dyDescent="0.25">
      <c r="A585" s="29" t="s">
        <v>328</v>
      </c>
      <c r="B585" s="12" t="s">
        <v>311</v>
      </c>
      <c r="C585" s="12" t="s">
        <v>105</v>
      </c>
      <c r="D585" s="12" t="s">
        <v>329</v>
      </c>
      <c r="E585" s="12"/>
      <c r="F585" s="42">
        <f t="shared" ref="F585:H585" si="275">F586+F588+F590</f>
        <v>17069.5</v>
      </c>
      <c r="G585" s="42">
        <f t="shared" si="275"/>
        <v>14664.4</v>
      </c>
      <c r="H585" s="42">
        <f t="shared" si="275"/>
        <v>14664.4</v>
      </c>
    </row>
    <row r="586" spans="1:8" ht="31.5" outlineLevel="1" x14ac:dyDescent="0.25">
      <c r="A586" s="45" t="s">
        <v>371</v>
      </c>
      <c r="B586" s="12" t="s">
        <v>311</v>
      </c>
      <c r="C586" s="12" t="s">
        <v>105</v>
      </c>
      <c r="D586" s="12" t="s">
        <v>372</v>
      </c>
      <c r="E586" s="12"/>
      <c r="F586" s="42">
        <f t="shared" ref="F586:H586" si="276">F587</f>
        <v>4829.6000000000004</v>
      </c>
      <c r="G586" s="42">
        <f t="shared" si="276"/>
        <v>2529.1</v>
      </c>
      <c r="H586" s="42">
        <f t="shared" si="276"/>
        <v>2529.1</v>
      </c>
    </row>
    <row r="587" spans="1:8" ht="63" outlineLevel="1" x14ac:dyDescent="0.25">
      <c r="A587" s="16" t="s">
        <v>177</v>
      </c>
      <c r="B587" s="12" t="s">
        <v>311</v>
      </c>
      <c r="C587" s="12" t="s">
        <v>105</v>
      </c>
      <c r="D587" s="12" t="s">
        <v>372</v>
      </c>
      <c r="E587" s="12">
        <v>600</v>
      </c>
      <c r="F587" s="18">
        <v>4829.6000000000004</v>
      </c>
      <c r="G587" s="23">
        <v>2529.1</v>
      </c>
      <c r="H587" s="23">
        <v>2529.1</v>
      </c>
    </row>
    <row r="588" spans="1:8" ht="47.25" outlineLevel="1" x14ac:dyDescent="0.25">
      <c r="A588" s="29" t="s">
        <v>400</v>
      </c>
      <c r="B588" s="12" t="s">
        <v>311</v>
      </c>
      <c r="C588" s="12" t="s">
        <v>105</v>
      </c>
      <c r="D588" s="12" t="s">
        <v>401</v>
      </c>
      <c r="E588" s="12"/>
      <c r="F588" s="42">
        <f t="shared" ref="F588:H588" si="277">F589</f>
        <v>6403.3</v>
      </c>
      <c r="G588" s="42">
        <f t="shared" si="277"/>
        <v>6403.3</v>
      </c>
      <c r="H588" s="42">
        <f t="shared" si="277"/>
        <v>6403.3</v>
      </c>
    </row>
    <row r="589" spans="1:8" ht="63" outlineLevel="1" x14ac:dyDescent="0.25">
      <c r="A589" s="16" t="s">
        <v>177</v>
      </c>
      <c r="B589" s="12" t="s">
        <v>311</v>
      </c>
      <c r="C589" s="12" t="s">
        <v>105</v>
      </c>
      <c r="D589" s="12" t="s">
        <v>401</v>
      </c>
      <c r="E589" s="12">
        <v>600</v>
      </c>
      <c r="F589" s="18">
        <v>6403.3</v>
      </c>
      <c r="G589" s="23">
        <v>6403.3</v>
      </c>
      <c r="H589" s="23">
        <v>6403.3</v>
      </c>
    </row>
    <row r="590" spans="1:8" ht="110.25" outlineLevel="1" x14ac:dyDescent="0.25">
      <c r="A590" s="46" t="s">
        <v>402</v>
      </c>
      <c r="B590" s="12" t="s">
        <v>311</v>
      </c>
      <c r="C590" s="12" t="s">
        <v>105</v>
      </c>
      <c r="D590" s="12" t="s">
        <v>403</v>
      </c>
      <c r="E590" s="12"/>
      <c r="F590" s="18">
        <f t="shared" ref="F590:H590" si="278">F591</f>
        <v>5836.6</v>
      </c>
      <c r="G590" s="18">
        <f t="shared" si="278"/>
        <v>5732</v>
      </c>
      <c r="H590" s="18">
        <f t="shared" si="278"/>
        <v>5732</v>
      </c>
    </row>
    <row r="591" spans="1:8" ht="63" outlineLevel="1" x14ac:dyDescent="0.25">
      <c r="A591" s="16" t="s">
        <v>177</v>
      </c>
      <c r="B591" s="12" t="s">
        <v>311</v>
      </c>
      <c r="C591" s="12" t="s">
        <v>105</v>
      </c>
      <c r="D591" s="12" t="s">
        <v>403</v>
      </c>
      <c r="E591" s="12" t="s">
        <v>221</v>
      </c>
      <c r="F591" s="18">
        <v>5836.6</v>
      </c>
      <c r="G591" s="23">
        <v>5732</v>
      </c>
      <c r="H591" s="23">
        <v>5732</v>
      </c>
    </row>
    <row r="592" spans="1:8" ht="47.25" outlineLevel="1" x14ac:dyDescent="0.25">
      <c r="A592" s="29" t="s">
        <v>404</v>
      </c>
      <c r="B592" s="12" t="s">
        <v>311</v>
      </c>
      <c r="C592" s="12" t="s">
        <v>105</v>
      </c>
      <c r="D592" s="12" t="s">
        <v>405</v>
      </c>
      <c r="E592" s="12"/>
      <c r="F592" s="42">
        <f>F593+F596+F602+F598</f>
        <v>206187.8</v>
      </c>
      <c r="G592" s="42">
        <f>G593+G596+G602+G598</f>
        <v>216255.1</v>
      </c>
      <c r="H592" s="42">
        <f>H593+H596+H602+H598</f>
        <v>225068.5</v>
      </c>
    </row>
    <row r="593" spans="1:8" ht="47.25" outlineLevel="1" x14ac:dyDescent="0.25">
      <c r="A593" s="24" t="s">
        <v>623</v>
      </c>
      <c r="B593" s="12" t="s">
        <v>311</v>
      </c>
      <c r="C593" s="12" t="s">
        <v>105</v>
      </c>
      <c r="D593" s="12" t="s">
        <v>406</v>
      </c>
      <c r="E593" s="12"/>
      <c r="F593" s="42">
        <f>F594+F595</f>
        <v>61874.299999999996</v>
      </c>
      <c r="G593" s="42">
        <f t="shared" ref="G593:H593" si="279">G594+G595</f>
        <v>65801.600000000006</v>
      </c>
      <c r="H593" s="42">
        <f t="shared" si="279"/>
        <v>69379.3</v>
      </c>
    </row>
    <row r="594" spans="1:8" ht="110.25" outlineLevel="1" x14ac:dyDescent="0.25">
      <c r="A594" s="16" t="s">
        <v>87</v>
      </c>
      <c r="B594" s="12" t="s">
        <v>311</v>
      </c>
      <c r="C594" s="12" t="s">
        <v>105</v>
      </c>
      <c r="D594" s="12" t="s">
        <v>406</v>
      </c>
      <c r="E594" s="12">
        <v>100</v>
      </c>
      <c r="F594" s="18">
        <v>59955.6</v>
      </c>
      <c r="G594" s="23">
        <v>64189.599999999999</v>
      </c>
      <c r="H594" s="23">
        <v>67767.3</v>
      </c>
    </row>
    <row r="595" spans="1:8" ht="47.25" outlineLevel="1" x14ac:dyDescent="0.25">
      <c r="A595" s="16" t="s">
        <v>33</v>
      </c>
      <c r="B595" s="12" t="s">
        <v>311</v>
      </c>
      <c r="C595" s="12" t="s">
        <v>105</v>
      </c>
      <c r="D595" s="12" t="s">
        <v>406</v>
      </c>
      <c r="E595" s="12">
        <v>200</v>
      </c>
      <c r="F595" s="18">
        <v>1918.7</v>
      </c>
      <c r="G595" s="23">
        <v>1612</v>
      </c>
      <c r="H595" s="23">
        <v>1612</v>
      </c>
    </row>
    <row r="596" spans="1:8" ht="47.25" outlineLevel="1" x14ac:dyDescent="0.25">
      <c r="A596" s="24" t="s">
        <v>35</v>
      </c>
      <c r="B596" s="12" t="s">
        <v>311</v>
      </c>
      <c r="C596" s="12" t="s">
        <v>105</v>
      </c>
      <c r="D596" s="12" t="s">
        <v>407</v>
      </c>
      <c r="E596" s="12"/>
      <c r="F596" s="42">
        <f t="shared" ref="F596:H596" si="280">F597</f>
        <v>10686.1</v>
      </c>
      <c r="G596" s="42">
        <f t="shared" si="280"/>
        <v>11222</v>
      </c>
      <c r="H596" s="42">
        <f t="shared" si="280"/>
        <v>11679</v>
      </c>
    </row>
    <row r="597" spans="1:8" ht="63" outlineLevel="1" x14ac:dyDescent="0.25">
      <c r="A597" s="16" t="s">
        <v>177</v>
      </c>
      <c r="B597" s="12" t="s">
        <v>311</v>
      </c>
      <c r="C597" s="12" t="s">
        <v>105</v>
      </c>
      <c r="D597" s="12" t="s">
        <v>407</v>
      </c>
      <c r="E597" s="12">
        <v>600</v>
      </c>
      <c r="F597" s="18">
        <v>10686.1</v>
      </c>
      <c r="G597" s="23">
        <v>11222</v>
      </c>
      <c r="H597" s="23">
        <v>11679</v>
      </c>
    </row>
    <row r="598" spans="1:8" ht="47.25" outlineLevel="1" x14ac:dyDescent="0.25">
      <c r="A598" s="16" t="s">
        <v>408</v>
      </c>
      <c r="B598" s="12" t="s">
        <v>311</v>
      </c>
      <c r="C598" s="12" t="s">
        <v>105</v>
      </c>
      <c r="D598" s="12" t="s">
        <v>409</v>
      </c>
      <c r="E598" s="12"/>
      <c r="F598" s="42">
        <f t="shared" ref="F598:H598" si="281">F599+F600+F601</f>
        <v>113710.09999999999</v>
      </c>
      <c r="G598" s="42">
        <f t="shared" si="281"/>
        <v>119314.2</v>
      </c>
      <c r="H598" s="42">
        <f t="shared" si="281"/>
        <v>124092.9</v>
      </c>
    </row>
    <row r="599" spans="1:8" ht="110.25" outlineLevel="1" x14ac:dyDescent="0.25">
      <c r="A599" s="16" t="s">
        <v>87</v>
      </c>
      <c r="B599" s="12" t="s">
        <v>311</v>
      </c>
      <c r="C599" s="12" t="s">
        <v>105</v>
      </c>
      <c r="D599" s="12" t="s">
        <v>409</v>
      </c>
      <c r="E599" s="12">
        <v>100</v>
      </c>
      <c r="F599" s="18">
        <v>108567.7</v>
      </c>
      <c r="G599" s="23">
        <v>114171.8</v>
      </c>
      <c r="H599" s="23">
        <v>118950.5</v>
      </c>
    </row>
    <row r="600" spans="1:8" ht="47.25" outlineLevel="1" x14ac:dyDescent="0.25">
      <c r="A600" s="16" t="s">
        <v>33</v>
      </c>
      <c r="B600" s="12" t="s">
        <v>311</v>
      </c>
      <c r="C600" s="12" t="s">
        <v>105</v>
      </c>
      <c r="D600" s="12" t="s">
        <v>409</v>
      </c>
      <c r="E600" s="12">
        <v>200</v>
      </c>
      <c r="F600" s="18">
        <v>5140.7</v>
      </c>
      <c r="G600" s="23">
        <v>5140.7</v>
      </c>
      <c r="H600" s="23">
        <v>5140.7</v>
      </c>
    </row>
    <row r="601" spans="1:8" ht="15.75" outlineLevel="1" x14ac:dyDescent="0.25">
      <c r="A601" s="20" t="s">
        <v>34</v>
      </c>
      <c r="B601" s="12" t="s">
        <v>311</v>
      </c>
      <c r="C601" s="12" t="s">
        <v>105</v>
      </c>
      <c r="D601" s="12" t="s">
        <v>409</v>
      </c>
      <c r="E601" s="12">
        <v>800</v>
      </c>
      <c r="F601" s="18">
        <v>1.7</v>
      </c>
      <c r="G601" s="23">
        <v>1.7</v>
      </c>
      <c r="H601" s="23">
        <v>1.7</v>
      </c>
    </row>
    <row r="602" spans="1:8" ht="94.5" outlineLevel="1" x14ac:dyDescent="0.25">
      <c r="A602" s="29" t="s">
        <v>410</v>
      </c>
      <c r="B602" s="12" t="s">
        <v>311</v>
      </c>
      <c r="C602" s="12" t="s">
        <v>105</v>
      </c>
      <c r="D602" s="12" t="s">
        <v>411</v>
      </c>
      <c r="E602" s="12"/>
      <c r="F602" s="42">
        <f t="shared" ref="F602:H602" si="282">F603+F604</f>
        <v>19917.3</v>
      </c>
      <c r="G602" s="42">
        <f t="shared" si="282"/>
        <v>19917.3</v>
      </c>
      <c r="H602" s="42">
        <f t="shared" si="282"/>
        <v>19917.3</v>
      </c>
    </row>
    <row r="603" spans="1:8" ht="110.25" outlineLevel="1" x14ac:dyDescent="0.25">
      <c r="A603" s="16" t="s">
        <v>87</v>
      </c>
      <c r="B603" s="12" t="s">
        <v>311</v>
      </c>
      <c r="C603" s="12" t="s">
        <v>105</v>
      </c>
      <c r="D603" s="12" t="s">
        <v>411</v>
      </c>
      <c r="E603" s="12">
        <v>100</v>
      </c>
      <c r="F603" s="18">
        <v>19517.3</v>
      </c>
      <c r="G603" s="23">
        <v>19517.3</v>
      </c>
      <c r="H603" s="23">
        <v>19517.3</v>
      </c>
    </row>
    <row r="604" spans="1:8" ht="47.25" outlineLevel="1" x14ac:dyDescent="0.25">
      <c r="A604" s="16" t="s">
        <v>33</v>
      </c>
      <c r="B604" s="12" t="s">
        <v>311</v>
      </c>
      <c r="C604" s="12" t="s">
        <v>105</v>
      </c>
      <c r="D604" s="12" t="s">
        <v>411</v>
      </c>
      <c r="E604" s="12">
        <v>200</v>
      </c>
      <c r="F604" s="18">
        <v>400</v>
      </c>
      <c r="G604" s="23">
        <v>400</v>
      </c>
      <c r="H604" s="23">
        <v>400</v>
      </c>
    </row>
    <row r="605" spans="1:8" ht="15.75" outlineLevel="1" x14ac:dyDescent="0.25">
      <c r="A605" s="16" t="s">
        <v>55</v>
      </c>
      <c r="B605" s="12" t="s">
        <v>311</v>
      </c>
      <c r="C605" s="12" t="s">
        <v>56</v>
      </c>
      <c r="D605" s="12"/>
      <c r="E605" s="12"/>
      <c r="F605" s="42">
        <f t="shared" ref="F605:H607" si="283">F606</f>
        <v>244504.3</v>
      </c>
      <c r="G605" s="42">
        <f t="shared" si="283"/>
        <v>246035.1</v>
      </c>
      <c r="H605" s="42">
        <f t="shared" si="283"/>
        <v>246035.1</v>
      </c>
    </row>
    <row r="606" spans="1:8" ht="15.75" outlineLevel="1" x14ac:dyDescent="0.25">
      <c r="A606" s="16" t="s">
        <v>69</v>
      </c>
      <c r="B606" s="12" t="s">
        <v>311</v>
      </c>
      <c r="C606" s="12" t="s">
        <v>70</v>
      </c>
      <c r="D606" s="12"/>
      <c r="E606" s="12"/>
      <c r="F606" s="42">
        <f t="shared" si="283"/>
        <v>244504.3</v>
      </c>
      <c r="G606" s="42">
        <f t="shared" si="283"/>
        <v>246035.1</v>
      </c>
      <c r="H606" s="42">
        <f t="shared" si="283"/>
        <v>246035.1</v>
      </c>
    </row>
    <row r="607" spans="1:8" ht="31.5" outlineLevel="1" x14ac:dyDescent="0.25">
      <c r="A607" s="16" t="s">
        <v>313</v>
      </c>
      <c r="B607" s="12" t="s">
        <v>311</v>
      </c>
      <c r="C607" s="12" t="s">
        <v>70</v>
      </c>
      <c r="D607" s="12" t="s">
        <v>314</v>
      </c>
      <c r="E607" s="12"/>
      <c r="F607" s="42">
        <f t="shared" si="283"/>
        <v>244504.3</v>
      </c>
      <c r="G607" s="42">
        <f t="shared" si="283"/>
        <v>246035.1</v>
      </c>
      <c r="H607" s="42">
        <f t="shared" si="283"/>
        <v>246035.1</v>
      </c>
    </row>
    <row r="608" spans="1:8" ht="15.75" outlineLevel="1" x14ac:dyDescent="0.25">
      <c r="A608" s="16" t="s">
        <v>28</v>
      </c>
      <c r="B608" s="12" t="s">
        <v>311</v>
      </c>
      <c r="C608" s="12" t="s">
        <v>70</v>
      </c>
      <c r="D608" s="12" t="s">
        <v>320</v>
      </c>
      <c r="E608" s="12"/>
      <c r="F608" s="42">
        <f t="shared" ref="F608:H608" si="284">F609+F614</f>
        <v>244504.3</v>
      </c>
      <c r="G608" s="42">
        <f t="shared" si="284"/>
        <v>246035.1</v>
      </c>
      <c r="H608" s="42">
        <f t="shared" si="284"/>
        <v>246035.1</v>
      </c>
    </row>
    <row r="609" spans="1:8" ht="63" outlineLevel="1" x14ac:dyDescent="0.25">
      <c r="A609" s="29" t="s">
        <v>321</v>
      </c>
      <c r="B609" s="12" t="s">
        <v>311</v>
      </c>
      <c r="C609" s="12" t="s">
        <v>70</v>
      </c>
      <c r="D609" s="12" t="s">
        <v>322</v>
      </c>
      <c r="E609" s="12"/>
      <c r="F609" s="42">
        <f t="shared" ref="F609:H609" si="285">F610</f>
        <v>181455.6</v>
      </c>
      <c r="G609" s="42">
        <f t="shared" si="285"/>
        <v>182999.5</v>
      </c>
      <c r="H609" s="42">
        <f t="shared" si="285"/>
        <v>182999.5</v>
      </c>
    </row>
    <row r="610" spans="1:8" ht="94.5" outlineLevel="1" x14ac:dyDescent="0.25">
      <c r="A610" s="29" t="s">
        <v>384</v>
      </c>
      <c r="B610" s="12" t="s">
        <v>311</v>
      </c>
      <c r="C610" s="12" t="s">
        <v>70</v>
      </c>
      <c r="D610" s="12" t="s">
        <v>385</v>
      </c>
      <c r="E610" s="12"/>
      <c r="F610" s="42">
        <f t="shared" ref="F610:H610" si="286">F611+F612+F613</f>
        <v>181455.6</v>
      </c>
      <c r="G610" s="42">
        <f t="shared" si="286"/>
        <v>182999.5</v>
      </c>
      <c r="H610" s="42">
        <f t="shared" si="286"/>
        <v>182999.5</v>
      </c>
    </row>
    <row r="611" spans="1:8" ht="47.25" outlineLevel="1" x14ac:dyDescent="0.25">
      <c r="A611" s="22" t="s">
        <v>33</v>
      </c>
      <c r="B611" s="12" t="s">
        <v>311</v>
      </c>
      <c r="C611" s="12" t="s">
        <v>70</v>
      </c>
      <c r="D611" s="12" t="s">
        <v>385</v>
      </c>
      <c r="E611" s="12">
        <v>200</v>
      </c>
      <c r="F611" s="18">
        <v>17</v>
      </c>
      <c r="G611" s="23">
        <v>17</v>
      </c>
      <c r="H611" s="23">
        <v>17</v>
      </c>
    </row>
    <row r="612" spans="1:8" ht="31.5" outlineLevel="1" x14ac:dyDescent="0.25">
      <c r="A612" s="22" t="s">
        <v>66</v>
      </c>
      <c r="B612" s="12" t="s">
        <v>311</v>
      </c>
      <c r="C612" s="12" t="s">
        <v>70</v>
      </c>
      <c r="D612" s="12" t="s">
        <v>385</v>
      </c>
      <c r="E612" s="12">
        <v>300</v>
      </c>
      <c r="F612" s="18">
        <v>2390</v>
      </c>
      <c r="G612" s="23">
        <v>2390</v>
      </c>
      <c r="H612" s="23">
        <v>2390</v>
      </c>
    </row>
    <row r="613" spans="1:8" ht="63" outlineLevel="1" x14ac:dyDescent="0.25">
      <c r="A613" s="16" t="s">
        <v>177</v>
      </c>
      <c r="B613" s="12" t="s">
        <v>311</v>
      </c>
      <c r="C613" s="12" t="s">
        <v>70</v>
      </c>
      <c r="D613" s="12" t="s">
        <v>385</v>
      </c>
      <c r="E613" s="12">
        <v>600</v>
      </c>
      <c r="F613" s="18">
        <v>179048.6</v>
      </c>
      <c r="G613" s="23">
        <v>180592.5</v>
      </c>
      <c r="H613" s="23">
        <v>180592.5</v>
      </c>
    </row>
    <row r="614" spans="1:8" ht="47.25" outlineLevel="1" x14ac:dyDescent="0.25">
      <c r="A614" s="29" t="s">
        <v>386</v>
      </c>
      <c r="B614" s="12" t="s">
        <v>311</v>
      </c>
      <c r="C614" s="12" t="s">
        <v>70</v>
      </c>
      <c r="D614" s="12" t="s">
        <v>387</v>
      </c>
      <c r="E614" s="12"/>
      <c r="F614" s="42">
        <f t="shared" ref="F614:H614" si="287">F615+F618+F621</f>
        <v>63048.7</v>
      </c>
      <c r="G614" s="42">
        <f t="shared" si="287"/>
        <v>63035.6</v>
      </c>
      <c r="H614" s="42">
        <f t="shared" si="287"/>
        <v>63035.6</v>
      </c>
    </row>
    <row r="615" spans="1:8" ht="94.5" outlineLevel="1" x14ac:dyDescent="0.25">
      <c r="A615" s="29" t="s">
        <v>390</v>
      </c>
      <c r="B615" s="12" t="s">
        <v>311</v>
      </c>
      <c r="C615" s="12" t="s">
        <v>70</v>
      </c>
      <c r="D615" s="12" t="s">
        <v>391</v>
      </c>
      <c r="E615" s="12"/>
      <c r="F615" s="42">
        <f t="shared" ref="F615:H615" si="288">F616+F617</f>
        <v>4436.8</v>
      </c>
      <c r="G615" s="42">
        <f t="shared" si="288"/>
        <v>4423.7</v>
      </c>
      <c r="H615" s="42">
        <f t="shared" si="288"/>
        <v>4423.7</v>
      </c>
    </row>
    <row r="616" spans="1:8" ht="47.25" outlineLevel="1" x14ac:dyDescent="0.25">
      <c r="A616" s="16" t="s">
        <v>33</v>
      </c>
      <c r="B616" s="12" t="s">
        <v>311</v>
      </c>
      <c r="C616" s="12" t="s">
        <v>70</v>
      </c>
      <c r="D616" s="12" t="s">
        <v>391</v>
      </c>
      <c r="E616" s="12">
        <v>200</v>
      </c>
      <c r="F616" s="18">
        <v>52</v>
      </c>
      <c r="G616" s="23">
        <v>52</v>
      </c>
      <c r="H616" s="23">
        <v>52</v>
      </c>
    </row>
    <row r="617" spans="1:8" ht="31.5" outlineLevel="1" x14ac:dyDescent="0.25">
      <c r="A617" s="16" t="s">
        <v>66</v>
      </c>
      <c r="B617" s="12" t="s">
        <v>311</v>
      </c>
      <c r="C617" s="12" t="s">
        <v>70</v>
      </c>
      <c r="D617" s="12" t="s">
        <v>391</v>
      </c>
      <c r="E617" s="12">
        <v>300</v>
      </c>
      <c r="F617" s="18">
        <v>4384.8</v>
      </c>
      <c r="G617" s="23">
        <v>4371.7</v>
      </c>
      <c r="H617" s="23">
        <v>4371.7</v>
      </c>
    </row>
    <row r="618" spans="1:8" ht="126" outlineLevel="1" x14ac:dyDescent="0.25">
      <c r="A618" s="29" t="s">
        <v>392</v>
      </c>
      <c r="B618" s="12" t="s">
        <v>311</v>
      </c>
      <c r="C618" s="12" t="s">
        <v>70</v>
      </c>
      <c r="D618" s="12" t="s">
        <v>393</v>
      </c>
      <c r="E618" s="12"/>
      <c r="F618" s="42">
        <f t="shared" ref="F618:H618" si="289">F619+F620</f>
        <v>246.89999999999998</v>
      </c>
      <c r="G618" s="42">
        <f t="shared" si="289"/>
        <v>246.89999999999998</v>
      </c>
      <c r="H618" s="42">
        <f t="shared" si="289"/>
        <v>246.89999999999998</v>
      </c>
    </row>
    <row r="619" spans="1:8" ht="47.25" outlineLevel="1" x14ac:dyDescent="0.25">
      <c r="A619" s="16" t="s">
        <v>33</v>
      </c>
      <c r="B619" s="12" t="s">
        <v>311</v>
      </c>
      <c r="C619" s="12" t="s">
        <v>70</v>
      </c>
      <c r="D619" s="12" t="s">
        <v>393</v>
      </c>
      <c r="E619" s="12">
        <v>200</v>
      </c>
      <c r="F619" s="18">
        <v>2.2000000000000002</v>
      </c>
      <c r="G619" s="23">
        <v>2.2000000000000002</v>
      </c>
      <c r="H619" s="23">
        <v>2.2000000000000002</v>
      </c>
    </row>
    <row r="620" spans="1:8" ht="31.5" outlineLevel="1" x14ac:dyDescent="0.25">
      <c r="A620" s="16" t="s">
        <v>66</v>
      </c>
      <c r="B620" s="12" t="s">
        <v>311</v>
      </c>
      <c r="C620" s="12" t="s">
        <v>70</v>
      </c>
      <c r="D620" s="12" t="s">
        <v>393</v>
      </c>
      <c r="E620" s="12">
        <v>300</v>
      </c>
      <c r="F620" s="18">
        <v>244.7</v>
      </c>
      <c r="G620" s="23">
        <v>244.7</v>
      </c>
      <c r="H620" s="23">
        <v>244.7</v>
      </c>
    </row>
    <row r="621" spans="1:8" ht="126" outlineLevel="1" x14ac:dyDescent="0.25">
      <c r="A621" s="29" t="s">
        <v>394</v>
      </c>
      <c r="B621" s="12" t="s">
        <v>311</v>
      </c>
      <c r="C621" s="12" t="s">
        <v>70</v>
      </c>
      <c r="D621" s="12" t="s">
        <v>395</v>
      </c>
      <c r="E621" s="12"/>
      <c r="F621" s="42">
        <f t="shared" ref="F621:H621" si="290">F622+F623</f>
        <v>58365</v>
      </c>
      <c r="G621" s="42">
        <f t="shared" si="290"/>
        <v>58365</v>
      </c>
      <c r="H621" s="42">
        <f t="shared" si="290"/>
        <v>58365</v>
      </c>
    </row>
    <row r="622" spans="1:8" ht="47.25" outlineLevel="1" x14ac:dyDescent="0.25">
      <c r="A622" s="16" t="s">
        <v>33</v>
      </c>
      <c r="B622" s="12" t="s">
        <v>311</v>
      </c>
      <c r="C622" s="12" t="s">
        <v>70</v>
      </c>
      <c r="D622" s="12" t="s">
        <v>395</v>
      </c>
      <c r="E622" s="12">
        <v>200</v>
      </c>
      <c r="F622" s="18">
        <v>500</v>
      </c>
      <c r="G622" s="23">
        <v>500</v>
      </c>
      <c r="H622" s="23">
        <v>500</v>
      </c>
    </row>
    <row r="623" spans="1:8" ht="31.5" outlineLevel="1" x14ac:dyDescent="0.25">
      <c r="A623" s="16" t="s">
        <v>66</v>
      </c>
      <c r="B623" s="12" t="s">
        <v>311</v>
      </c>
      <c r="C623" s="12" t="s">
        <v>70</v>
      </c>
      <c r="D623" s="12" t="s">
        <v>395</v>
      </c>
      <c r="E623" s="12">
        <v>300</v>
      </c>
      <c r="F623" s="18">
        <v>57865</v>
      </c>
      <c r="G623" s="23">
        <v>57865</v>
      </c>
      <c r="H623" s="23">
        <v>57865</v>
      </c>
    </row>
    <row r="624" spans="1:8" ht="15.75" outlineLevel="1" x14ac:dyDescent="0.25">
      <c r="A624" s="22" t="s">
        <v>412</v>
      </c>
      <c r="B624" s="12" t="s">
        <v>311</v>
      </c>
      <c r="C624" s="12" t="s">
        <v>413</v>
      </c>
      <c r="D624" s="12"/>
      <c r="E624" s="12"/>
      <c r="F624" s="18">
        <f t="shared" ref="F624:H624" si="291">F631+F625</f>
        <v>224190.3</v>
      </c>
      <c r="G624" s="42">
        <f t="shared" si="291"/>
        <v>232281.4</v>
      </c>
      <c r="H624" s="42">
        <f t="shared" si="291"/>
        <v>219962.4</v>
      </c>
    </row>
    <row r="625" spans="1:8" ht="15.75" outlineLevel="1" x14ac:dyDescent="0.25">
      <c r="A625" s="22" t="s">
        <v>414</v>
      </c>
      <c r="B625" s="12" t="s">
        <v>311</v>
      </c>
      <c r="C625" s="12" t="s">
        <v>415</v>
      </c>
      <c r="D625" s="30"/>
      <c r="E625" s="30"/>
      <c r="F625" s="18">
        <f t="shared" ref="F625:H629" si="292">F626</f>
        <v>0</v>
      </c>
      <c r="G625" s="42">
        <f t="shared" si="292"/>
        <v>23404.3</v>
      </c>
      <c r="H625" s="42">
        <f>H626</f>
        <v>0</v>
      </c>
    </row>
    <row r="626" spans="1:8" ht="47.25" outlineLevel="1" x14ac:dyDescent="0.25">
      <c r="A626" s="22" t="s">
        <v>416</v>
      </c>
      <c r="B626" s="12" t="s">
        <v>311</v>
      </c>
      <c r="C626" s="12" t="s">
        <v>415</v>
      </c>
      <c r="D626" s="30" t="s">
        <v>417</v>
      </c>
      <c r="E626" s="30"/>
      <c r="F626" s="18">
        <f t="shared" si="292"/>
        <v>0</v>
      </c>
      <c r="G626" s="42">
        <f t="shared" si="292"/>
        <v>23404.3</v>
      </c>
      <c r="H626" s="42">
        <f t="shared" si="292"/>
        <v>0</v>
      </c>
    </row>
    <row r="627" spans="1:8" ht="31.5" outlineLevel="1" x14ac:dyDescent="0.25">
      <c r="A627" s="22" t="s">
        <v>59</v>
      </c>
      <c r="B627" s="12" t="s">
        <v>311</v>
      </c>
      <c r="C627" s="12" t="s">
        <v>415</v>
      </c>
      <c r="D627" s="30" t="s">
        <v>418</v>
      </c>
      <c r="E627" s="30"/>
      <c r="F627" s="42">
        <f t="shared" si="292"/>
        <v>0</v>
      </c>
      <c r="G627" s="42">
        <f t="shared" si="292"/>
        <v>23404.3</v>
      </c>
      <c r="H627" s="42">
        <f t="shared" si="292"/>
        <v>0</v>
      </c>
    </row>
    <row r="628" spans="1:8" ht="63" outlineLevel="1" x14ac:dyDescent="0.25">
      <c r="A628" s="22" t="s">
        <v>419</v>
      </c>
      <c r="B628" s="12" t="s">
        <v>311</v>
      </c>
      <c r="C628" s="12" t="s">
        <v>415</v>
      </c>
      <c r="D628" s="12" t="s">
        <v>420</v>
      </c>
      <c r="E628" s="12"/>
      <c r="F628" s="42">
        <f t="shared" si="292"/>
        <v>0</v>
      </c>
      <c r="G628" s="42">
        <f t="shared" si="292"/>
        <v>23404.3</v>
      </c>
      <c r="H628" s="42">
        <f t="shared" si="292"/>
        <v>0</v>
      </c>
    </row>
    <row r="629" spans="1:8" ht="47.25" outlineLevel="1" x14ac:dyDescent="0.25">
      <c r="A629" s="22" t="s">
        <v>421</v>
      </c>
      <c r="B629" s="12" t="s">
        <v>311</v>
      </c>
      <c r="C629" s="12" t="s">
        <v>415</v>
      </c>
      <c r="D629" s="12" t="s">
        <v>422</v>
      </c>
      <c r="E629" s="12"/>
      <c r="F629" s="42">
        <f t="shared" si="292"/>
        <v>0</v>
      </c>
      <c r="G629" s="42">
        <f t="shared" si="292"/>
        <v>23404.3</v>
      </c>
      <c r="H629" s="42">
        <f t="shared" si="292"/>
        <v>0</v>
      </c>
    </row>
    <row r="630" spans="1:8" ht="63" outlineLevel="1" x14ac:dyDescent="0.25">
      <c r="A630" s="22" t="s">
        <v>177</v>
      </c>
      <c r="B630" s="12" t="s">
        <v>311</v>
      </c>
      <c r="C630" s="12" t="s">
        <v>415</v>
      </c>
      <c r="D630" s="12" t="s">
        <v>422</v>
      </c>
      <c r="E630" s="12">
        <v>600</v>
      </c>
      <c r="F630" s="42">
        <v>0</v>
      </c>
      <c r="G630" s="42">
        <v>23404.3</v>
      </c>
      <c r="H630" s="42">
        <v>0</v>
      </c>
    </row>
    <row r="631" spans="1:8" ht="15.75" outlineLevel="1" x14ac:dyDescent="0.25">
      <c r="A631" s="22" t="s">
        <v>423</v>
      </c>
      <c r="B631" s="12" t="s">
        <v>311</v>
      </c>
      <c r="C631" s="12" t="s">
        <v>108</v>
      </c>
      <c r="D631" s="12"/>
      <c r="E631" s="12"/>
      <c r="F631" s="42">
        <f>F632</f>
        <v>224190.3</v>
      </c>
      <c r="G631" s="42">
        <f t="shared" ref="G631:H631" si="293">G632</f>
        <v>208877.1</v>
      </c>
      <c r="H631" s="42">
        <f t="shared" si="293"/>
        <v>219962.4</v>
      </c>
    </row>
    <row r="632" spans="1:8" ht="31.5" outlineLevel="1" x14ac:dyDescent="0.25">
      <c r="A632" s="16" t="s">
        <v>313</v>
      </c>
      <c r="B632" s="12" t="s">
        <v>311</v>
      </c>
      <c r="C632" s="12" t="s">
        <v>108</v>
      </c>
      <c r="D632" s="12" t="s">
        <v>314</v>
      </c>
      <c r="E632" s="12"/>
      <c r="F632" s="42">
        <f t="shared" ref="F632:H635" si="294">F633</f>
        <v>224190.3</v>
      </c>
      <c r="G632" s="42">
        <f t="shared" si="294"/>
        <v>208877.1</v>
      </c>
      <c r="H632" s="42">
        <f t="shared" si="294"/>
        <v>219962.4</v>
      </c>
    </row>
    <row r="633" spans="1:8" ht="15.75" outlineLevel="1" x14ac:dyDescent="0.25">
      <c r="A633" s="16" t="s">
        <v>28</v>
      </c>
      <c r="B633" s="12" t="s">
        <v>311</v>
      </c>
      <c r="C633" s="12" t="s">
        <v>108</v>
      </c>
      <c r="D633" s="12" t="s">
        <v>320</v>
      </c>
      <c r="E633" s="12"/>
      <c r="F633" s="42">
        <f>F634</f>
        <v>224190.3</v>
      </c>
      <c r="G633" s="42">
        <f t="shared" si="294"/>
        <v>208877.1</v>
      </c>
      <c r="H633" s="42">
        <f t="shared" si="294"/>
        <v>219962.4</v>
      </c>
    </row>
    <row r="634" spans="1:8" ht="63" outlineLevel="1" x14ac:dyDescent="0.25">
      <c r="A634" s="24" t="s">
        <v>321</v>
      </c>
      <c r="B634" s="12" t="s">
        <v>311</v>
      </c>
      <c r="C634" s="12" t="s">
        <v>108</v>
      </c>
      <c r="D634" s="12" t="s">
        <v>322</v>
      </c>
      <c r="E634" s="12"/>
      <c r="F634" s="42">
        <f t="shared" ref="F634:F635" si="295">F635</f>
        <v>224190.3</v>
      </c>
      <c r="G634" s="42">
        <f t="shared" si="294"/>
        <v>208877.1</v>
      </c>
      <c r="H634" s="42">
        <f t="shared" si="294"/>
        <v>219962.4</v>
      </c>
    </row>
    <row r="635" spans="1:8" ht="47.25" outlineLevel="1" x14ac:dyDescent="0.25">
      <c r="A635" s="24" t="s">
        <v>35</v>
      </c>
      <c r="B635" s="12" t="s">
        <v>311</v>
      </c>
      <c r="C635" s="12" t="s">
        <v>108</v>
      </c>
      <c r="D635" s="12" t="s">
        <v>323</v>
      </c>
      <c r="E635" s="12"/>
      <c r="F635" s="42">
        <f t="shared" si="295"/>
        <v>224190.3</v>
      </c>
      <c r="G635" s="42">
        <f t="shared" si="294"/>
        <v>208877.1</v>
      </c>
      <c r="H635" s="42">
        <f t="shared" si="294"/>
        <v>219962.4</v>
      </c>
    </row>
    <row r="636" spans="1:8" ht="63" outlineLevel="1" x14ac:dyDescent="0.25">
      <c r="A636" s="22" t="s">
        <v>177</v>
      </c>
      <c r="B636" s="12" t="s">
        <v>311</v>
      </c>
      <c r="C636" s="12" t="s">
        <v>108</v>
      </c>
      <c r="D636" s="12" t="s">
        <v>323</v>
      </c>
      <c r="E636" s="12">
        <v>600</v>
      </c>
      <c r="F636" s="18">
        <v>224190.3</v>
      </c>
      <c r="G636" s="23">
        <v>208877.1</v>
      </c>
      <c r="H636" s="23">
        <v>219962.4</v>
      </c>
    </row>
    <row r="637" spans="1:8" ht="36.75" customHeight="1" x14ac:dyDescent="0.25">
      <c r="A637" s="10" t="s">
        <v>17</v>
      </c>
      <c r="B637" s="13" t="s">
        <v>281</v>
      </c>
      <c r="C637" s="13" t="s">
        <v>21</v>
      </c>
      <c r="D637" s="13"/>
      <c r="E637" s="13"/>
      <c r="F637" s="15">
        <f>F638+F645</f>
        <v>1698898.7999999998</v>
      </c>
      <c r="G637" s="47">
        <f t="shared" ref="G637:H637" si="296">G638+G645</f>
        <v>1008397.1</v>
      </c>
      <c r="H637" s="47">
        <f t="shared" si="296"/>
        <v>1188842.8</v>
      </c>
    </row>
    <row r="638" spans="1:8" ht="15.75" outlineLevel="1" x14ac:dyDescent="0.25">
      <c r="A638" s="16" t="s">
        <v>282</v>
      </c>
      <c r="B638" s="12" t="s">
        <v>281</v>
      </c>
      <c r="C638" s="12" t="s">
        <v>283</v>
      </c>
      <c r="D638" s="12"/>
      <c r="E638" s="12"/>
      <c r="F638" s="42">
        <f t="shared" ref="F638:H643" si="297">F639</f>
        <v>238616</v>
      </c>
      <c r="G638" s="42">
        <f t="shared" si="297"/>
        <v>244199.1</v>
      </c>
      <c r="H638" s="42">
        <f t="shared" si="297"/>
        <v>251748.1</v>
      </c>
    </row>
    <row r="639" spans="1:8" ht="15.75" outlineLevel="1" x14ac:dyDescent="0.25">
      <c r="A639" s="16" t="s">
        <v>284</v>
      </c>
      <c r="B639" s="12" t="s">
        <v>281</v>
      </c>
      <c r="C639" s="12" t="s">
        <v>103</v>
      </c>
      <c r="D639" s="12"/>
      <c r="E639" s="12"/>
      <c r="F639" s="42">
        <f t="shared" si="297"/>
        <v>238616</v>
      </c>
      <c r="G639" s="42">
        <f t="shared" si="297"/>
        <v>244199.1</v>
      </c>
      <c r="H639" s="42">
        <f t="shared" si="297"/>
        <v>251748.1</v>
      </c>
    </row>
    <row r="640" spans="1:8" ht="47.25" outlineLevel="1" x14ac:dyDescent="0.25">
      <c r="A640" s="16" t="s">
        <v>285</v>
      </c>
      <c r="B640" s="12" t="s">
        <v>281</v>
      </c>
      <c r="C640" s="12" t="s">
        <v>103</v>
      </c>
      <c r="D640" s="12" t="s">
        <v>286</v>
      </c>
      <c r="E640" s="12"/>
      <c r="F640" s="42">
        <f t="shared" si="297"/>
        <v>238616</v>
      </c>
      <c r="G640" s="42">
        <f t="shared" si="297"/>
        <v>244199.1</v>
      </c>
      <c r="H640" s="42">
        <f t="shared" si="297"/>
        <v>251748.1</v>
      </c>
    </row>
    <row r="641" spans="1:8" ht="15.75" outlineLevel="1" x14ac:dyDescent="0.25">
      <c r="A641" s="16" t="s">
        <v>28</v>
      </c>
      <c r="B641" s="12" t="s">
        <v>281</v>
      </c>
      <c r="C641" s="12" t="s">
        <v>103</v>
      </c>
      <c r="D641" s="12" t="s">
        <v>287</v>
      </c>
      <c r="E641" s="12"/>
      <c r="F641" s="42">
        <f t="shared" si="297"/>
        <v>238616</v>
      </c>
      <c r="G641" s="42">
        <f t="shared" si="297"/>
        <v>244199.1</v>
      </c>
      <c r="H641" s="42">
        <f t="shared" si="297"/>
        <v>251748.1</v>
      </c>
    </row>
    <row r="642" spans="1:8" ht="94.5" outlineLevel="1" x14ac:dyDescent="0.25">
      <c r="A642" s="16" t="s">
        <v>288</v>
      </c>
      <c r="B642" s="12" t="s">
        <v>281</v>
      </c>
      <c r="C642" s="12" t="s">
        <v>103</v>
      </c>
      <c r="D642" s="12" t="s">
        <v>289</v>
      </c>
      <c r="E642" s="12"/>
      <c r="F642" s="42">
        <f t="shared" si="297"/>
        <v>238616</v>
      </c>
      <c r="G642" s="42">
        <f t="shared" si="297"/>
        <v>244199.1</v>
      </c>
      <c r="H642" s="42">
        <f t="shared" si="297"/>
        <v>251748.1</v>
      </c>
    </row>
    <row r="643" spans="1:8" ht="47.25" outlineLevel="1" x14ac:dyDescent="0.25">
      <c r="A643" s="24" t="s">
        <v>35</v>
      </c>
      <c r="B643" s="12" t="s">
        <v>281</v>
      </c>
      <c r="C643" s="12" t="s">
        <v>103</v>
      </c>
      <c r="D643" s="12" t="s">
        <v>290</v>
      </c>
      <c r="E643" s="12"/>
      <c r="F643" s="42">
        <f t="shared" si="297"/>
        <v>238616</v>
      </c>
      <c r="G643" s="42">
        <f t="shared" si="297"/>
        <v>244199.1</v>
      </c>
      <c r="H643" s="42">
        <f t="shared" si="297"/>
        <v>251748.1</v>
      </c>
    </row>
    <row r="644" spans="1:8" ht="63" outlineLevel="1" x14ac:dyDescent="0.25">
      <c r="A644" s="16" t="s">
        <v>177</v>
      </c>
      <c r="B644" s="12" t="s">
        <v>281</v>
      </c>
      <c r="C644" s="12" t="s">
        <v>103</v>
      </c>
      <c r="D644" s="12" t="s">
        <v>290</v>
      </c>
      <c r="E644" s="12" t="s">
        <v>221</v>
      </c>
      <c r="F644" s="18">
        <v>238616</v>
      </c>
      <c r="G644" s="19">
        <v>244199.1</v>
      </c>
      <c r="H644" s="19">
        <v>251748.1</v>
      </c>
    </row>
    <row r="645" spans="1:8" ht="15.75" outlineLevel="1" x14ac:dyDescent="0.25">
      <c r="A645" s="16" t="s">
        <v>291</v>
      </c>
      <c r="B645" s="12" t="s">
        <v>281</v>
      </c>
      <c r="C645" s="12" t="s">
        <v>292</v>
      </c>
      <c r="D645" s="12"/>
      <c r="E645" s="12"/>
      <c r="F645" s="42">
        <f>F646+F656</f>
        <v>1460282.7999999998</v>
      </c>
      <c r="G645" s="42">
        <f>G646+G656</f>
        <v>764198</v>
      </c>
      <c r="H645" s="42">
        <f>H646+H656</f>
        <v>937094.7</v>
      </c>
    </row>
    <row r="646" spans="1:8" ht="15.75" outlineLevel="1" x14ac:dyDescent="0.25">
      <c r="A646" s="16" t="s">
        <v>293</v>
      </c>
      <c r="B646" s="12" t="s">
        <v>281</v>
      </c>
      <c r="C646" s="12" t="s">
        <v>106</v>
      </c>
      <c r="D646" s="12"/>
      <c r="E646" s="12"/>
      <c r="F646" s="42">
        <f t="shared" ref="F646:H646" si="298">F647</f>
        <v>1354028.9</v>
      </c>
      <c r="G646" s="42">
        <f t="shared" si="298"/>
        <v>656659.5</v>
      </c>
      <c r="H646" s="42">
        <f t="shared" si="298"/>
        <v>827685</v>
      </c>
    </row>
    <row r="647" spans="1:8" ht="47.25" outlineLevel="1" x14ac:dyDescent="0.25">
      <c r="A647" s="16" t="s">
        <v>285</v>
      </c>
      <c r="B647" s="12" t="s">
        <v>281</v>
      </c>
      <c r="C647" s="12" t="s">
        <v>106</v>
      </c>
      <c r="D647" s="12" t="s">
        <v>286</v>
      </c>
      <c r="E647" s="12"/>
      <c r="F647" s="42">
        <f>F648+F652</f>
        <v>1354028.9</v>
      </c>
      <c r="G647" s="42">
        <f t="shared" ref="G647:H647" si="299">G648+G652</f>
        <v>656659.5</v>
      </c>
      <c r="H647" s="42">
        <f t="shared" si="299"/>
        <v>827685</v>
      </c>
    </row>
    <row r="648" spans="1:8" ht="31.5" outlineLevel="1" x14ac:dyDescent="0.25">
      <c r="A648" s="16" t="s">
        <v>59</v>
      </c>
      <c r="B648" s="12" t="s">
        <v>281</v>
      </c>
      <c r="C648" s="12" t="s">
        <v>106</v>
      </c>
      <c r="D648" s="12" t="s">
        <v>294</v>
      </c>
      <c r="E648" s="12"/>
      <c r="F648" s="42">
        <f>F649</f>
        <v>937649.5</v>
      </c>
      <c r="G648" s="42">
        <f t="shared" ref="G648:H650" si="300">G649</f>
        <v>261019.1</v>
      </c>
      <c r="H648" s="42">
        <f t="shared" si="300"/>
        <v>404239.4</v>
      </c>
    </row>
    <row r="649" spans="1:8" ht="63" outlineLevel="1" x14ac:dyDescent="0.25">
      <c r="A649" s="16" t="s">
        <v>295</v>
      </c>
      <c r="B649" s="12" t="s">
        <v>281</v>
      </c>
      <c r="C649" s="12" t="s">
        <v>106</v>
      </c>
      <c r="D649" s="12" t="s">
        <v>296</v>
      </c>
      <c r="E649" s="12"/>
      <c r="F649" s="42">
        <f>F650</f>
        <v>937649.5</v>
      </c>
      <c r="G649" s="42">
        <f t="shared" si="300"/>
        <v>261019.1</v>
      </c>
      <c r="H649" s="42">
        <f t="shared" si="300"/>
        <v>404239.4</v>
      </c>
    </row>
    <row r="650" spans="1:8" ht="94.5" outlineLevel="1" x14ac:dyDescent="0.25">
      <c r="A650" s="16" t="s">
        <v>644</v>
      </c>
      <c r="B650" s="12" t="s">
        <v>281</v>
      </c>
      <c r="C650" s="12" t="s">
        <v>106</v>
      </c>
      <c r="D650" s="12" t="s">
        <v>297</v>
      </c>
      <c r="E650" s="12"/>
      <c r="F650" s="42">
        <f>F651</f>
        <v>937649.5</v>
      </c>
      <c r="G650" s="42">
        <f t="shared" si="300"/>
        <v>261019.1</v>
      </c>
      <c r="H650" s="42">
        <f t="shared" si="300"/>
        <v>404239.4</v>
      </c>
    </row>
    <row r="651" spans="1:8" ht="15.75" outlineLevel="1" x14ac:dyDescent="0.25">
      <c r="A651" s="16" t="s">
        <v>34</v>
      </c>
      <c r="B651" s="12" t="s">
        <v>281</v>
      </c>
      <c r="C651" s="12" t="s">
        <v>106</v>
      </c>
      <c r="D651" s="12" t="s">
        <v>297</v>
      </c>
      <c r="E651" s="12" t="s">
        <v>196</v>
      </c>
      <c r="F651" s="42">
        <v>937649.5</v>
      </c>
      <c r="G651" s="42">
        <v>261019.1</v>
      </c>
      <c r="H651" s="42">
        <v>404239.4</v>
      </c>
    </row>
    <row r="652" spans="1:8" ht="15.75" outlineLevel="1" x14ac:dyDescent="0.25">
      <c r="A652" s="16" t="s">
        <v>28</v>
      </c>
      <c r="B652" s="12" t="s">
        <v>281</v>
      </c>
      <c r="C652" s="12" t="s">
        <v>106</v>
      </c>
      <c r="D652" s="12" t="s">
        <v>287</v>
      </c>
      <c r="E652" s="12"/>
      <c r="F652" s="42">
        <f t="shared" ref="F652:H654" si="301">F653</f>
        <v>416379.4</v>
      </c>
      <c r="G652" s="42">
        <f t="shared" si="301"/>
        <v>395640.4</v>
      </c>
      <c r="H652" s="42">
        <f t="shared" si="301"/>
        <v>423445.6</v>
      </c>
    </row>
    <row r="653" spans="1:8" ht="94.5" outlineLevel="1" x14ac:dyDescent="0.25">
      <c r="A653" s="16" t="s">
        <v>288</v>
      </c>
      <c r="B653" s="12" t="s">
        <v>281</v>
      </c>
      <c r="C653" s="12" t="s">
        <v>106</v>
      </c>
      <c r="D653" s="12" t="s">
        <v>289</v>
      </c>
      <c r="E653" s="12"/>
      <c r="F653" s="42">
        <f t="shared" si="301"/>
        <v>416379.4</v>
      </c>
      <c r="G653" s="42">
        <f t="shared" si="301"/>
        <v>395640.4</v>
      </c>
      <c r="H653" s="42">
        <f t="shared" si="301"/>
        <v>423445.6</v>
      </c>
    </row>
    <row r="654" spans="1:8" ht="47.25" outlineLevel="1" x14ac:dyDescent="0.25">
      <c r="A654" s="24" t="s">
        <v>35</v>
      </c>
      <c r="B654" s="12" t="s">
        <v>281</v>
      </c>
      <c r="C654" s="12" t="s">
        <v>106</v>
      </c>
      <c r="D654" s="12" t="s">
        <v>290</v>
      </c>
      <c r="E654" s="12"/>
      <c r="F654" s="42">
        <f t="shared" si="301"/>
        <v>416379.4</v>
      </c>
      <c r="G654" s="42">
        <f t="shared" si="301"/>
        <v>395640.4</v>
      </c>
      <c r="H654" s="42">
        <f t="shared" si="301"/>
        <v>423445.6</v>
      </c>
    </row>
    <row r="655" spans="1:8" ht="63" outlineLevel="1" x14ac:dyDescent="0.25">
      <c r="A655" s="16" t="s">
        <v>177</v>
      </c>
      <c r="B655" s="12" t="s">
        <v>281</v>
      </c>
      <c r="C655" s="12" t="s">
        <v>106</v>
      </c>
      <c r="D655" s="12" t="s">
        <v>290</v>
      </c>
      <c r="E655" s="12" t="s">
        <v>221</v>
      </c>
      <c r="F655" s="18">
        <f>390209.7+26169.7</f>
        <v>416379.4</v>
      </c>
      <c r="G655" s="19">
        <f>367573.4+28067</f>
        <v>395640.4</v>
      </c>
      <c r="H655" s="19">
        <f>389539.5+33906.1</f>
        <v>423445.6</v>
      </c>
    </row>
    <row r="656" spans="1:8" ht="31.5" outlineLevel="1" x14ac:dyDescent="0.25">
      <c r="A656" s="16" t="s">
        <v>298</v>
      </c>
      <c r="B656" s="12" t="s">
        <v>281</v>
      </c>
      <c r="C656" s="12" t="s">
        <v>107</v>
      </c>
      <c r="D656" s="12"/>
      <c r="E656" s="12"/>
      <c r="F656" s="42">
        <f t="shared" ref="F656:H656" si="302">F657</f>
        <v>106253.90000000001</v>
      </c>
      <c r="G656" s="42">
        <f t="shared" si="302"/>
        <v>107538.5</v>
      </c>
      <c r="H656" s="42">
        <f t="shared" si="302"/>
        <v>109409.70000000001</v>
      </c>
    </row>
    <row r="657" spans="1:8" ht="47.25" outlineLevel="1" x14ac:dyDescent="0.25">
      <c r="A657" s="16" t="s">
        <v>285</v>
      </c>
      <c r="B657" s="12" t="s">
        <v>281</v>
      </c>
      <c r="C657" s="12" t="s">
        <v>107</v>
      </c>
      <c r="D657" s="12" t="s">
        <v>286</v>
      </c>
      <c r="E657" s="12"/>
      <c r="F657" s="42">
        <f t="shared" ref="F657:H657" si="303">F658+F662</f>
        <v>106253.90000000001</v>
      </c>
      <c r="G657" s="42">
        <f t="shared" si="303"/>
        <v>107538.5</v>
      </c>
      <c r="H657" s="42">
        <f t="shared" si="303"/>
        <v>109409.70000000001</v>
      </c>
    </row>
    <row r="658" spans="1:8" ht="31.5" outlineLevel="1" x14ac:dyDescent="0.25">
      <c r="A658" s="16" t="s">
        <v>59</v>
      </c>
      <c r="B658" s="12" t="s">
        <v>281</v>
      </c>
      <c r="C658" s="12" t="s">
        <v>107</v>
      </c>
      <c r="D658" s="12" t="s">
        <v>294</v>
      </c>
      <c r="E658" s="12"/>
      <c r="F658" s="42">
        <f t="shared" ref="F658:H660" si="304">F659</f>
        <v>1876</v>
      </c>
      <c r="G658" s="42">
        <f t="shared" si="304"/>
        <v>1576</v>
      </c>
      <c r="H658" s="42">
        <f t="shared" si="304"/>
        <v>1576</v>
      </c>
    </row>
    <row r="659" spans="1:8" ht="63" outlineLevel="1" x14ac:dyDescent="0.25">
      <c r="A659" s="16" t="s">
        <v>299</v>
      </c>
      <c r="B659" s="12" t="s">
        <v>281</v>
      </c>
      <c r="C659" s="12" t="s">
        <v>107</v>
      </c>
      <c r="D659" s="12" t="s">
        <v>300</v>
      </c>
      <c r="E659" s="12"/>
      <c r="F659" s="42">
        <f t="shared" si="304"/>
        <v>1876</v>
      </c>
      <c r="G659" s="42">
        <f t="shared" si="304"/>
        <v>1576</v>
      </c>
      <c r="H659" s="42">
        <f t="shared" si="304"/>
        <v>1576</v>
      </c>
    </row>
    <row r="660" spans="1:8" ht="31.5" outlineLevel="1" x14ac:dyDescent="0.25">
      <c r="A660" s="16" t="s">
        <v>625</v>
      </c>
      <c r="B660" s="12" t="s">
        <v>281</v>
      </c>
      <c r="C660" s="12" t="s">
        <v>107</v>
      </c>
      <c r="D660" s="12" t="s">
        <v>301</v>
      </c>
      <c r="E660" s="12"/>
      <c r="F660" s="42">
        <f t="shared" si="304"/>
        <v>1876</v>
      </c>
      <c r="G660" s="42">
        <f t="shared" si="304"/>
        <v>1576</v>
      </c>
      <c r="H660" s="42">
        <f t="shared" si="304"/>
        <v>1576</v>
      </c>
    </row>
    <row r="661" spans="1:8" ht="63" outlineLevel="1" x14ac:dyDescent="0.25">
      <c r="A661" s="16" t="s">
        <v>177</v>
      </c>
      <c r="B661" s="12" t="s">
        <v>281</v>
      </c>
      <c r="C661" s="12" t="s">
        <v>107</v>
      </c>
      <c r="D661" s="12" t="s">
        <v>301</v>
      </c>
      <c r="E661" s="12">
        <v>600</v>
      </c>
      <c r="F661" s="18">
        <v>1876</v>
      </c>
      <c r="G661" s="19">
        <v>1576</v>
      </c>
      <c r="H661" s="19">
        <v>1576</v>
      </c>
    </row>
    <row r="662" spans="1:8" ht="15.75" outlineLevel="1" x14ac:dyDescent="0.25">
      <c r="A662" s="16" t="s">
        <v>28</v>
      </c>
      <c r="B662" s="12" t="s">
        <v>281</v>
      </c>
      <c r="C662" s="12" t="s">
        <v>107</v>
      </c>
      <c r="D662" s="12" t="s">
        <v>287</v>
      </c>
      <c r="E662" s="12"/>
      <c r="F662" s="42">
        <f>F663+F669</f>
        <v>104377.90000000001</v>
      </c>
      <c r="G662" s="42">
        <f>G663+G669</f>
        <v>105962.5</v>
      </c>
      <c r="H662" s="42">
        <f>H663+H669</f>
        <v>107833.70000000001</v>
      </c>
    </row>
    <row r="663" spans="1:8" ht="94.5" outlineLevel="1" x14ac:dyDescent="0.25">
      <c r="A663" s="16" t="s">
        <v>288</v>
      </c>
      <c r="B663" s="12" t="s">
        <v>281</v>
      </c>
      <c r="C663" s="12" t="s">
        <v>107</v>
      </c>
      <c r="D663" s="12" t="s">
        <v>289</v>
      </c>
      <c r="E663" s="12"/>
      <c r="F663" s="42">
        <f t="shared" ref="F663:H663" si="305">F664+F667</f>
        <v>103670.8</v>
      </c>
      <c r="G663" s="42">
        <f t="shared" si="305"/>
        <v>105255.4</v>
      </c>
      <c r="H663" s="42">
        <f t="shared" si="305"/>
        <v>107126.6</v>
      </c>
    </row>
    <row r="664" spans="1:8" ht="47.25" outlineLevel="1" x14ac:dyDescent="0.25">
      <c r="A664" s="24" t="s">
        <v>623</v>
      </c>
      <c r="B664" s="12" t="s">
        <v>281</v>
      </c>
      <c r="C664" s="12" t="s">
        <v>107</v>
      </c>
      <c r="D664" s="12" t="s">
        <v>302</v>
      </c>
      <c r="E664" s="12"/>
      <c r="F664" s="42">
        <f t="shared" ref="F664:H664" si="306">F665+F666</f>
        <v>15652.7</v>
      </c>
      <c r="G664" s="42">
        <f t="shared" si="306"/>
        <v>16234.4</v>
      </c>
      <c r="H664" s="42">
        <f t="shared" si="306"/>
        <v>17107.8</v>
      </c>
    </row>
    <row r="665" spans="1:8" ht="110.25" outlineLevel="1" x14ac:dyDescent="0.25">
      <c r="A665" s="16" t="s">
        <v>32</v>
      </c>
      <c r="B665" s="12" t="s">
        <v>281</v>
      </c>
      <c r="C665" s="12" t="s">
        <v>107</v>
      </c>
      <c r="D665" s="12" t="s">
        <v>302</v>
      </c>
      <c r="E665" s="12" t="s">
        <v>303</v>
      </c>
      <c r="F665" s="18">
        <v>15133.7</v>
      </c>
      <c r="G665" s="19">
        <v>15715.4</v>
      </c>
      <c r="H665" s="19">
        <v>16588.8</v>
      </c>
    </row>
    <row r="666" spans="1:8" ht="47.25" outlineLevel="1" x14ac:dyDescent="0.25">
      <c r="A666" s="16" t="s">
        <v>33</v>
      </c>
      <c r="B666" s="12" t="s">
        <v>281</v>
      </c>
      <c r="C666" s="12" t="s">
        <v>107</v>
      </c>
      <c r="D666" s="12" t="s">
        <v>302</v>
      </c>
      <c r="E666" s="12" t="s">
        <v>79</v>
      </c>
      <c r="F666" s="18">
        <v>519</v>
      </c>
      <c r="G666" s="19">
        <v>519</v>
      </c>
      <c r="H666" s="19">
        <v>519</v>
      </c>
    </row>
    <row r="667" spans="1:8" ht="47.25" outlineLevel="1" x14ac:dyDescent="0.25">
      <c r="A667" s="16" t="s">
        <v>35</v>
      </c>
      <c r="B667" s="12" t="s">
        <v>281</v>
      </c>
      <c r="C667" s="12" t="s">
        <v>107</v>
      </c>
      <c r="D667" s="12" t="s">
        <v>290</v>
      </c>
      <c r="E667" s="12"/>
      <c r="F667" s="42">
        <f t="shared" ref="F667:H667" si="307">F668</f>
        <v>88018.1</v>
      </c>
      <c r="G667" s="42">
        <f t="shared" si="307"/>
        <v>89021</v>
      </c>
      <c r="H667" s="42">
        <f t="shared" si="307"/>
        <v>90018.8</v>
      </c>
    </row>
    <row r="668" spans="1:8" ht="51" customHeight="1" outlineLevel="1" x14ac:dyDescent="0.25">
      <c r="A668" s="16" t="s">
        <v>177</v>
      </c>
      <c r="B668" s="12" t="s">
        <v>281</v>
      </c>
      <c r="C668" s="12" t="s">
        <v>107</v>
      </c>
      <c r="D668" s="12" t="s">
        <v>290</v>
      </c>
      <c r="E668" s="12" t="s">
        <v>221</v>
      </c>
      <c r="F668" s="18">
        <v>88018.1</v>
      </c>
      <c r="G668" s="19">
        <v>89021</v>
      </c>
      <c r="H668" s="19">
        <v>90018.8</v>
      </c>
    </row>
    <row r="669" spans="1:8" ht="47.25" outlineLevel="1" x14ac:dyDescent="0.25">
      <c r="A669" s="16" t="s">
        <v>304</v>
      </c>
      <c r="B669" s="12" t="s">
        <v>281</v>
      </c>
      <c r="C669" s="12" t="s">
        <v>107</v>
      </c>
      <c r="D669" s="12" t="s">
        <v>305</v>
      </c>
      <c r="E669" s="12"/>
      <c r="F669" s="42">
        <f t="shared" ref="F669:H669" si="308">F670+F672</f>
        <v>707.1</v>
      </c>
      <c r="G669" s="42">
        <f t="shared" si="308"/>
        <v>707.1</v>
      </c>
      <c r="H669" s="42">
        <f t="shared" si="308"/>
        <v>707.1</v>
      </c>
    </row>
    <row r="670" spans="1:8" ht="78.75" outlineLevel="1" x14ac:dyDescent="0.25">
      <c r="A670" s="20" t="s">
        <v>306</v>
      </c>
      <c r="B670" s="12" t="s">
        <v>281</v>
      </c>
      <c r="C670" s="12" t="s">
        <v>107</v>
      </c>
      <c r="D670" s="12" t="s">
        <v>307</v>
      </c>
      <c r="E670" s="12"/>
      <c r="F670" s="42">
        <f t="shared" ref="F670:H670" si="309">F671</f>
        <v>408.1</v>
      </c>
      <c r="G670" s="42">
        <f t="shared" si="309"/>
        <v>408.1</v>
      </c>
      <c r="H670" s="42">
        <f t="shared" si="309"/>
        <v>408.1</v>
      </c>
    </row>
    <row r="671" spans="1:8" ht="31.5" outlineLevel="1" x14ac:dyDescent="0.25">
      <c r="A671" s="20" t="s">
        <v>66</v>
      </c>
      <c r="B671" s="12" t="s">
        <v>281</v>
      </c>
      <c r="C671" s="12" t="s">
        <v>107</v>
      </c>
      <c r="D671" s="12" t="s">
        <v>307</v>
      </c>
      <c r="E671" s="12">
        <v>300</v>
      </c>
      <c r="F671" s="18">
        <v>408.1</v>
      </c>
      <c r="G671" s="19">
        <v>408.1</v>
      </c>
      <c r="H671" s="19">
        <v>408.1</v>
      </c>
    </row>
    <row r="672" spans="1:8" ht="47.25" outlineLevel="1" x14ac:dyDescent="0.25">
      <c r="A672" s="16" t="s">
        <v>308</v>
      </c>
      <c r="B672" s="12" t="s">
        <v>281</v>
      </c>
      <c r="C672" s="12" t="s">
        <v>107</v>
      </c>
      <c r="D672" s="12" t="s">
        <v>309</v>
      </c>
      <c r="E672" s="12"/>
      <c r="F672" s="42">
        <f>F673+F674</f>
        <v>299</v>
      </c>
      <c r="G672" s="42">
        <f t="shared" ref="G672:H672" si="310">G673+G674</f>
        <v>299</v>
      </c>
      <c r="H672" s="42">
        <f t="shared" si="310"/>
        <v>299</v>
      </c>
    </row>
    <row r="673" spans="1:8" ht="31.5" outlineLevel="1" x14ac:dyDescent="0.25">
      <c r="A673" s="20" t="s">
        <v>66</v>
      </c>
      <c r="B673" s="12" t="s">
        <v>281</v>
      </c>
      <c r="C673" s="12" t="s">
        <v>107</v>
      </c>
      <c r="D673" s="12" t="s">
        <v>310</v>
      </c>
      <c r="E673" s="12">
        <v>300</v>
      </c>
      <c r="F673" s="18">
        <v>99</v>
      </c>
      <c r="G673" s="19">
        <v>99</v>
      </c>
      <c r="H673" s="19">
        <v>99</v>
      </c>
    </row>
    <row r="674" spans="1:8" ht="51" customHeight="1" outlineLevel="1" x14ac:dyDescent="0.25">
      <c r="A674" s="16" t="s">
        <v>177</v>
      </c>
      <c r="B674" s="12" t="s">
        <v>281</v>
      </c>
      <c r="C674" s="12" t="s">
        <v>107</v>
      </c>
      <c r="D674" s="12" t="s">
        <v>310</v>
      </c>
      <c r="E674" s="12" t="s">
        <v>221</v>
      </c>
      <c r="F674" s="18">
        <v>200</v>
      </c>
      <c r="G674" s="19">
        <v>200</v>
      </c>
      <c r="H674" s="19">
        <v>200</v>
      </c>
    </row>
    <row r="675" spans="1:8" ht="47.25" x14ac:dyDescent="0.25">
      <c r="A675" s="10" t="s">
        <v>18</v>
      </c>
      <c r="B675" s="13" t="s">
        <v>20</v>
      </c>
      <c r="C675" s="12" t="s">
        <v>21</v>
      </c>
      <c r="D675" s="12"/>
      <c r="E675" s="12"/>
      <c r="F675" s="48">
        <f>F676+F693+F711</f>
        <v>238826</v>
      </c>
      <c r="G675" s="48">
        <f t="shared" ref="G675:H675" si="311">G676+G693+G711</f>
        <v>257102.9</v>
      </c>
      <c r="H675" s="48">
        <f t="shared" si="311"/>
        <v>261958.3</v>
      </c>
    </row>
    <row r="676" spans="1:8" ht="21.75" customHeight="1" outlineLevel="1" x14ac:dyDescent="0.25">
      <c r="A676" s="16" t="s">
        <v>22</v>
      </c>
      <c r="B676" s="12" t="s">
        <v>20</v>
      </c>
      <c r="C676" s="12" t="s">
        <v>23</v>
      </c>
      <c r="D676" s="12"/>
      <c r="E676" s="12"/>
      <c r="F676" s="42">
        <f>F677</f>
        <v>115000.29999999999</v>
      </c>
      <c r="G676" s="42">
        <f t="shared" ref="G676:H676" si="312">G677</f>
        <v>120588.09999999999</v>
      </c>
      <c r="H676" s="42">
        <f t="shared" si="312"/>
        <v>125443.5</v>
      </c>
    </row>
    <row r="677" spans="1:8" ht="15.75" outlineLevel="1" x14ac:dyDescent="0.25">
      <c r="A677" s="16" t="s">
        <v>24</v>
      </c>
      <c r="B677" s="12" t="s">
        <v>20</v>
      </c>
      <c r="C677" s="12" t="s">
        <v>25</v>
      </c>
      <c r="D677" s="12"/>
      <c r="E677" s="12"/>
      <c r="F677" s="42">
        <f>F678+F688</f>
        <v>115000.29999999999</v>
      </c>
      <c r="G677" s="42">
        <f t="shared" ref="G677:H677" si="313">G678+G688</f>
        <v>120588.09999999999</v>
      </c>
      <c r="H677" s="42">
        <f t="shared" si="313"/>
        <v>125443.5</v>
      </c>
    </row>
    <row r="678" spans="1:8" ht="63" outlineLevel="1" x14ac:dyDescent="0.25">
      <c r="A678" s="35" t="s">
        <v>26</v>
      </c>
      <c r="B678" s="12" t="s">
        <v>20</v>
      </c>
      <c r="C678" s="12" t="s">
        <v>25</v>
      </c>
      <c r="D678" s="12" t="s">
        <v>27</v>
      </c>
      <c r="E678" s="12"/>
      <c r="F678" s="42">
        <f>F679</f>
        <v>114721.79999999999</v>
      </c>
      <c r="G678" s="42">
        <f t="shared" ref="G678:H679" si="314">G679</f>
        <v>120309.59999999999</v>
      </c>
      <c r="H678" s="42">
        <f t="shared" si="314"/>
        <v>125165</v>
      </c>
    </row>
    <row r="679" spans="1:8" ht="15.75" outlineLevel="1" x14ac:dyDescent="0.25">
      <c r="A679" s="35" t="s">
        <v>28</v>
      </c>
      <c r="B679" s="12" t="s">
        <v>20</v>
      </c>
      <c r="C679" s="12" t="s">
        <v>25</v>
      </c>
      <c r="D679" s="12" t="s">
        <v>29</v>
      </c>
      <c r="E679" s="12"/>
      <c r="F679" s="42">
        <f>F680</f>
        <v>114721.79999999999</v>
      </c>
      <c r="G679" s="42">
        <f t="shared" si="314"/>
        <v>120309.59999999999</v>
      </c>
      <c r="H679" s="42">
        <f t="shared" si="314"/>
        <v>125165</v>
      </c>
    </row>
    <row r="680" spans="1:8" ht="137.25" customHeight="1" outlineLevel="1" x14ac:dyDescent="0.25">
      <c r="A680" s="35" t="s">
        <v>649</v>
      </c>
      <c r="B680" s="12" t="s">
        <v>20</v>
      </c>
      <c r="C680" s="12" t="s">
        <v>25</v>
      </c>
      <c r="D680" s="12" t="s">
        <v>30</v>
      </c>
      <c r="E680" s="12"/>
      <c r="F680" s="42">
        <f>F681+F685</f>
        <v>114721.79999999999</v>
      </c>
      <c r="G680" s="42">
        <f t="shared" ref="G680:H680" si="315">G681+G685</f>
        <v>120309.59999999999</v>
      </c>
      <c r="H680" s="42">
        <f t="shared" si="315"/>
        <v>125165</v>
      </c>
    </row>
    <row r="681" spans="1:8" ht="47.25" outlineLevel="1" x14ac:dyDescent="0.25">
      <c r="A681" s="24" t="s">
        <v>623</v>
      </c>
      <c r="B681" s="12" t="s">
        <v>20</v>
      </c>
      <c r="C681" s="12" t="s">
        <v>25</v>
      </c>
      <c r="D681" s="12" t="s">
        <v>31</v>
      </c>
      <c r="E681" s="12"/>
      <c r="F681" s="42">
        <f>F682+F683+F684</f>
        <v>66681.2</v>
      </c>
      <c r="G681" s="42">
        <f t="shared" ref="G681:H681" si="316">G682+G683+G684</f>
        <v>69873.7</v>
      </c>
      <c r="H681" s="42">
        <f t="shared" si="316"/>
        <v>72691.199999999997</v>
      </c>
    </row>
    <row r="682" spans="1:8" ht="96.75" customHeight="1" outlineLevel="1" x14ac:dyDescent="0.25">
      <c r="A682" s="35" t="s">
        <v>32</v>
      </c>
      <c r="B682" s="12" t="s">
        <v>20</v>
      </c>
      <c r="C682" s="12" t="s">
        <v>25</v>
      </c>
      <c r="D682" s="12" t="s">
        <v>31</v>
      </c>
      <c r="E682" s="12">
        <v>100</v>
      </c>
      <c r="F682" s="18">
        <f>49140.7+14840.5</f>
        <v>63981.2</v>
      </c>
      <c r="G682" s="23">
        <f>51701.8+15613.9</f>
        <v>67315.7</v>
      </c>
      <c r="H682" s="23">
        <f>53865.7+16267.5</f>
        <v>70133.2</v>
      </c>
    </row>
    <row r="683" spans="1:8" ht="47.25" outlineLevel="1" x14ac:dyDescent="0.25">
      <c r="A683" s="35" t="s">
        <v>33</v>
      </c>
      <c r="B683" s="12" t="s">
        <v>20</v>
      </c>
      <c r="C683" s="12" t="s">
        <v>25</v>
      </c>
      <c r="D683" s="12" t="s">
        <v>31</v>
      </c>
      <c r="E683" s="12">
        <v>200</v>
      </c>
      <c r="F683" s="18">
        <v>2469.9</v>
      </c>
      <c r="G683" s="23">
        <v>2327.9</v>
      </c>
      <c r="H683" s="23">
        <v>2327.9</v>
      </c>
    </row>
    <row r="684" spans="1:8" ht="15.75" outlineLevel="1" x14ac:dyDescent="0.25">
      <c r="A684" s="35" t="s">
        <v>34</v>
      </c>
      <c r="B684" s="12" t="s">
        <v>20</v>
      </c>
      <c r="C684" s="12" t="s">
        <v>25</v>
      </c>
      <c r="D684" s="12" t="s">
        <v>31</v>
      </c>
      <c r="E684" s="12">
        <v>800</v>
      </c>
      <c r="F684" s="18">
        <v>230.1</v>
      </c>
      <c r="G684" s="23">
        <v>230.1</v>
      </c>
      <c r="H684" s="23">
        <v>230.1</v>
      </c>
    </row>
    <row r="685" spans="1:8" ht="47.25" outlineLevel="1" x14ac:dyDescent="0.25">
      <c r="A685" s="24" t="s">
        <v>35</v>
      </c>
      <c r="B685" s="12" t="s">
        <v>20</v>
      </c>
      <c r="C685" s="12" t="s">
        <v>25</v>
      </c>
      <c r="D685" s="12" t="s">
        <v>36</v>
      </c>
      <c r="E685" s="12"/>
      <c r="F685" s="42">
        <f>F686+F687</f>
        <v>48040.6</v>
      </c>
      <c r="G685" s="42">
        <f t="shared" ref="G685:H685" si="317">G686+G687</f>
        <v>50435.899999999994</v>
      </c>
      <c r="H685" s="42">
        <f t="shared" si="317"/>
        <v>52473.799999999996</v>
      </c>
    </row>
    <row r="686" spans="1:8" ht="110.25" outlineLevel="1" x14ac:dyDescent="0.25">
      <c r="A686" s="20" t="s">
        <v>32</v>
      </c>
      <c r="B686" s="12" t="s">
        <v>20</v>
      </c>
      <c r="C686" s="12" t="s">
        <v>25</v>
      </c>
      <c r="D686" s="12" t="s">
        <v>36</v>
      </c>
      <c r="E686" s="12">
        <v>100</v>
      </c>
      <c r="F686" s="18">
        <f>35553+10737</f>
        <v>46290</v>
      </c>
      <c r="G686" s="23">
        <f>37392.7+11292.6</f>
        <v>48685.299999999996</v>
      </c>
      <c r="H686" s="23">
        <f>38957.9+11765.3</f>
        <v>50723.199999999997</v>
      </c>
    </row>
    <row r="687" spans="1:8" ht="47.25" outlineLevel="1" x14ac:dyDescent="0.25">
      <c r="A687" s="20" t="s">
        <v>33</v>
      </c>
      <c r="B687" s="12" t="s">
        <v>20</v>
      </c>
      <c r="C687" s="12" t="s">
        <v>25</v>
      </c>
      <c r="D687" s="12" t="s">
        <v>36</v>
      </c>
      <c r="E687" s="12">
        <v>200</v>
      </c>
      <c r="F687" s="18">
        <v>1750.6</v>
      </c>
      <c r="G687" s="23">
        <v>1750.6</v>
      </c>
      <c r="H687" s="23">
        <v>1750.6</v>
      </c>
    </row>
    <row r="688" spans="1:8" ht="84.75" customHeight="1" outlineLevel="1" x14ac:dyDescent="0.25">
      <c r="A688" s="22" t="s">
        <v>37</v>
      </c>
      <c r="B688" s="12" t="s">
        <v>20</v>
      </c>
      <c r="C688" s="12" t="s">
        <v>25</v>
      </c>
      <c r="D688" s="12" t="s">
        <v>38</v>
      </c>
      <c r="E688" s="12"/>
      <c r="F688" s="42">
        <f>F689</f>
        <v>278.5</v>
      </c>
      <c r="G688" s="42">
        <f t="shared" ref="G688:H691" si="318">G689</f>
        <v>278.5</v>
      </c>
      <c r="H688" s="42">
        <f t="shared" si="318"/>
        <v>278.5</v>
      </c>
    </row>
    <row r="689" spans="1:61" ht="23.25" customHeight="1" outlineLevel="1" x14ac:dyDescent="0.25">
      <c r="A689" s="22" t="s">
        <v>28</v>
      </c>
      <c r="B689" s="12" t="s">
        <v>20</v>
      </c>
      <c r="C689" s="12" t="s">
        <v>25</v>
      </c>
      <c r="D689" s="12" t="s">
        <v>39</v>
      </c>
      <c r="E689" s="12"/>
      <c r="F689" s="42">
        <f>F690</f>
        <v>278.5</v>
      </c>
      <c r="G689" s="42">
        <f t="shared" si="318"/>
        <v>278.5</v>
      </c>
      <c r="H689" s="42">
        <f t="shared" si="318"/>
        <v>278.5</v>
      </c>
    </row>
    <row r="690" spans="1:61" s="2" customFormat="1" ht="83.25" customHeight="1" outlineLevel="1" x14ac:dyDescent="0.25">
      <c r="A690" s="22" t="s">
        <v>647</v>
      </c>
      <c r="B690" s="12" t="s">
        <v>20</v>
      </c>
      <c r="C690" s="12" t="s">
        <v>25</v>
      </c>
      <c r="D690" s="12" t="s">
        <v>40</v>
      </c>
      <c r="E690" s="12"/>
      <c r="F690" s="42">
        <f>F691</f>
        <v>278.5</v>
      </c>
      <c r="G690" s="42">
        <f t="shared" si="318"/>
        <v>278.5</v>
      </c>
      <c r="H690" s="42">
        <f t="shared" si="318"/>
        <v>278.5</v>
      </c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  <c r="AR690"/>
      <c r="AS690"/>
      <c r="AT690"/>
      <c r="AU690"/>
      <c r="AV690"/>
      <c r="AW690"/>
      <c r="AX690"/>
      <c r="AY690"/>
      <c r="AZ690"/>
      <c r="BA690"/>
      <c r="BB690"/>
      <c r="BC690"/>
      <c r="BD690"/>
      <c r="BE690"/>
      <c r="BF690"/>
      <c r="BG690"/>
      <c r="BH690"/>
      <c r="BI690"/>
    </row>
    <row r="691" spans="1:61" ht="69" customHeight="1" outlineLevel="1" x14ac:dyDescent="0.25">
      <c r="A691" s="20" t="s">
        <v>41</v>
      </c>
      <c r="B691" s="12" t="s">
        <v>20</v>
      </c>
      <c r="C691" s="12" t="s">
        <v>25</v>
      </c>
      <c r="D691" s="12" t="s">
        <v>42</v>
      </c>
      <c r="E691" s="12"/>
      <c r="F691" s="42">
        <f>F692</f>
        <v>278.5</v>
      </c>
      <c r="G691" s="42">
        <f t="shared" si="318"/>
        <v>278.5</v>
      </c>
      <c r="H691" s="42">
        <f t="shared" si="318"/>
        <v>278.5</v>
      </c>
    </row>
    <row r="692" spans="1:61" ht="47.25" outlineLevel="1" x14ac:dyDescent="0.25">
      <c r="A692" s="20" t="s">
        <v>33</v>
      </c>
      <c r="B692" s="12" t="s">
        <v>20</v>
      </c>
      <c r="C692" s="12" t="s">
        <v>25</v>
      </c>
      <c r="D692" s="12" t="s">
        <v>42</v>
      </c>
      <c r="E692" s="12">
        <v>200</v>
      </c>
      <c r="F692" s="18">
        <v>278.5</v>
      </c>
      <c r="G692" s="23">
        <v>278.5</v>
      </c>
      <c r="H692" s="23">
        <v>278.5</v>
      </c>
    </row>
    <row r="693" spans="1:61" ht="15.75" outlineLevel="1" x14ac:dyDescent="0.25">
      <c r="A693" s="16" t="s">
        <v>43</v>
      </c>
      <c r="B693" s="12" t="s">
        <v>20</v>
      </c>
      <c r="C693" s="12" t="s">
        <v>44</v>
      </c>
      <c r="D693" s="12"/>
      <c r="E693" s="12"/>
      <c r="F693" s="42">
        <f>F694+F705</f>
        <v>15526.3</v>
      </c>
      <c r="G693" s="42">
        <f t="shared" ref="G693:H693" si="319">G694+G705</f>
        <v>15526.3</v>
      </c>
      <c r="H693" s="42">
        <f t="shared" si="319"/>
        <v>15526.3</v>
      </c>
    </row>
    <row r="694" spans="1:61" ht="15.75" outlineLevel="1" x14ac:dyDescent="0.25">
      <c r="A694" s="16" t="s">
        <v>45</v>
      </c>
      <c r="B694" s="12" t="s">
        <v>20</v>
      </c>
      <c r="C694" s="12" t="s">
        <v>46</v>
      </c>
      <c r="D694" s="12"/>
      <c r="E694" s="12"/>
      <c r="F694" s="42">
        <f>F695+F700</f>
        <v>15524.8</v>
      </c>
      <c r="G694" s="42">
        <f t="shared" ref="G694:H694" si="320">G695+G700</f>
        <v>15524.8</v>
      </c>
      <c r="H694" s="42">
        <f t="shared" si="320"/>
        <v>15524.8</v>
      </c>
    </row>
    <row r="695" spans="1:61" ht="66" customHeight="1" outlineLevel="1" x14ac:dyDescent="0.25">
      <c r="A695" s="16" t="s">
        <v>26</v>
      </c>
      <c r="B695" s="12" t="s">
        <v>20</v>
      </c>
      <c r="C695" s="12" t="s">
        <v>46</v>
      </c>
      <c r="D695" s="12" t="s">
        <v>27</v>
      </c>
      <c r="E695" s="12"/>
      <c r="F695" s="42">
        <f>F696</f>
        <v>1024.8</v>
      </c>
      <c r="G695" s="42">
        <f t="shared" ref="G695:H698" si="321">G696</f>
        <v>1024.8</v>
      </c>
      <c r="H695" s="42">
        <f t="shared" si="321"/>
        <v>1024.8</v>
      </c>
    </row>
    <row r="696" spans="1:61" ht="15.75" outlineLevel="1" x14ac:dyDescent="0.25">
      <c r="A696" s="24" t="s">
        <v>28</v>
      </c>
      <c r="B696" s="12" t="s">
        <v>20</v>
      </c>
      <c r="C696" s="12" t="s">
        <v>46</v>
      </c>
      <c r="D696" s="12" t="s">
        <v>29</v>
      </c>
      <c r="E696" s="12"/>
      <c r="F696" s="42">
        <f>F697</f>
        <v>1024.8</v>
      </c>
      <c r="G696" s="42">
        <f t="shared" si="321"/>
        <v>1024.8</v>
      </c>
      <c r="H696" s="42">
        <f t="shared" si="321"/>
        <v>1024.8</v>
      </c>
    </row>
    <row r="697" spans="1:61" ht="130.5" customHeight="1" outlineLevel="1" x14ac:dyDescent="0.25">
      <c r="A697" s="49" t="s">
        <v>650</v>
      </c>
      <c r="B697" s="12" t="s">
        <v>20</v>
      </c>
      <c r="C697" s="12" t="s">
        <v>46</v>
      </c>
      <c r="D697" s="12" t="s">
        <v>30</v>
      </c>
      <c r="E697" s="12"/>
      <c r="F697" s="42">
        <f>F698</f>
        <v>1024.8</v>
      </c>
      <c r="G697" s="42">
        <f t="shared" si="321"/>
        <v>1024.8</v>
      </c>
      <c r="H697" s="42">
        <f t="shared" si="321"/>
        <v>1024.8</v>
      </c>
    </row>
    <row r="698" spans="1:61" ht="31.5" outlineLevel="1" x14ac:dyDescent="0.25">
      <c r="A698" s="16" t="s">
        <v>47</v>
      </c>
      <c r="B698" s="12" t="s">
        <v>20</v>
      </c>
      <c r="C698" s="12" t="s">
        <v>46</v>
      </c>
      <c r="D698" s="12" t="s">
        <v>48</v>
      </c>
      <c r="E698" s="12"/>
      <c r="F698" s="42">
        <f>F699</f>
        <v>1024.8</v>
      </c>
      <c r="G698" s="42">
        <f t="shared" si="321"/>
        <v>1024.8</v>
      </c>
      <c r="H698" s="42">
        <f t="shared" si="321"/>
        <v>1024.8</v>
      </c>
    </row>
    <row r="699" spans="1:61" ht="47.25" outlineLevel="1" x14ac:dyDescent="0.25">
      <c r="A699" s="20" t="s">
        <v>33</v>
      </c>
      <c r="B699" s="12" t="s">
        <v>20</v>
      </c>
      <c r="C699" s="12" t="s">
        <v>46</v>
      </c>
      <c r="D699" s="12" t="s">
        <v>48</v>
      </c>
      <c r="E699" s="12">
        <v>200</v>
      </c>
      <c r="F699" s="18">
        <v>1024.8</v>
      </c>
      <c r="G699" s="23">
        <v>1024.8</v>
      </c>
      <c r="H699" s="23">
        <v>1024.8</v>
      </c>
    </row>
    <row r="700" spans="1:61" ht="81.75" customHeight="1" outlineLevel="1" x14ac:dyDescent="0.25">
      <c r="A700" s="22" t="s">
        <v>37</v>
      </c>
      <c r="B700" s="12" t="s">
        <v>20</v>
      </c>
      <c r="C700" s="12" t="s">
        <v>46</v>
      </c>
      <c r="D700" s="12" t="s">
        <v>38</v>
      </c>
      <c r="E700" s="12"/>
      <c r="F700" s="42">
        <f>F701</f>
        <v>14500</v>
      </c>
      <c r="G700" s="42">
        <f t="shared" ref="G700:H703" si="322">G701</f>
        <v>14500</v>
      </c>
      <c r="H700" s="42">
        <f t="shared" si="322"/>
        <v>14500</v>
      </c>
    </row>
    <row r="701" spans="1:61" ht="18.75" customHeight="1" outlineLevel="1" x14ac:dyDescent="0.25">
      <c r="A701" s="20" t="s">
        <v>28</v>
      </c>
      <c r="B701" s="12" t="s">
        <v>20</v>
      </c>
      <c r="C701" s="12" t="s">
        <v>46</v>
      </c>
      <c r="D701" s="12" t="s">
        <v>39</v>
      </c>
      <c r="E701" s="12"/>
      <c r="F701" s="42">
        <f>F702</f>
        <v>14500</v>
      </c>
      <c r="G701" s="42">
        <f t="shared" si="322"/>
        <v>14500</v>
      </c>
      <c r="H701" s="42">
        <f t="shared" si="322"/>
        <v>14500</v>
      </c>
    </row>
    <row r="702" spans="1:61" s="2" customFormat="1" ht="78.75" outlineLevel="1" x14ac:dyDescent="0.25">
      <c r="A702" s="22" t="s">
        <v>647</v>
      </c>
      <c r="B702" s="12" t="s">
        <v>20</v>
      </c>
      <c r="C702" s="12" t="s">
        <v>46</v>
      </c>
      <c r="D702" s="12" t="s">
        <v>40</v>
      </c>
      <c r="E702" s="12"/>
      <c r="F702" s="42">
        <f>F703</f>
        <v>14500</v>
      </c>
      <c r="G702" s="42">
        <f t="shared" si="322"/>
        <v>14500</v>
      </c>
      <c r="H702" s="42">
        <f t="shared" si="322"/>
        <v>14500</v>
      </c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  <c r="AO702"/>
      <c r="AP702"/>
      <c r="AQ702"/>
      <c r="AR702"/>
      <c r="AS702"/>
      <c r="AT702"/>
      <c r="AU702"/>
      <c r="AV702"/>
      <c r="AW702"/>
      <c r="AX702"/>
      <c r="AY702"/>
      <c r="AZ702"/>
      <c r="BA702"/>
      <c r="BB702"/>
      <c r="BC702"/>
      <c r="BD702"/>
      <c r="BE702"/>
      <c r="BF702"/>
      <c r="BG702"/>
      <c r="BH702"/>
      <c r="BI702"/>
    </row>
    <row r="703" spans="1:61" ht="95.25" customHeight="1" outlineLevel="1" x14ac:dyDescent="0.25">
      <c r="A703" s="20" t="s">
        <v>49</v>
      </c>
      <c r="B703" s="12" t="s">
        <v>20</v>
      </c>
      <c r="C703" s="12" t="s">
        <v>46</v>
      </c>
      <c r="D703" s="12" t="s">
        <v>50</v>
      </c>
      <c r="E703" s="12"/>
      <c r="F703" s="42">
        <f>F704</f>
        <v>14500</v>
      </c>
      <c r="G703" s="42">
        <f t="shared" si="322"/>
        <v>14500</v>
      </c>
      <c r="H703" s="42">
        <f t="shared" si="322"/>
        <v>14500</v>
      </c>
    </row>
    <row r="704" spans="1:61" ht="47.25" outlineLevel="1" x14ac:dyDescent="0.25">
      <c r="A704" s="20" t="s">
        <v>33</v>
      </c>
      <c r="B704" s="12" t="s">
        <v>20</v>
      </c>
      <c r="C704" s="12" t="s">
        <v>46</v>
      </c>
      <c r="D704" s="12" t="s">
        <v>50</v>
      </c>
      <c r="E704" s="12">
        <v>200</v>
      </c>
      <c r="F704" s="18">
        <v>14500</v>
      </c>
      <c r="G704" s="23">
        <v>14500</v>
      </c>
      <c r="H704" s="23">
        <v>14500</v>
      </c>
    </row>
    <row r="705" spans="1:8" ht="31.5" outlineLevel="1" x14ac:dyDescent="0.25">
      <c r="A705" s="16" t="s">
        <v>51</v>
      </c>
      <c r="B705" s="12" t="s">
        <v>20</v>
      </c>
      <c r="C705" s="12" t="s">
        <v>52</v>
      </c>
      <c r="D705" s="12"/>
      <c r="E705" s="12"/>
      <c r="F705" s="42">
        <f>F706</f>
        <v>1.5</v>
      </c>
      <c r="G705" s="42">
        <f t="shared" ref="G705:H709" si="323">G706</f>
        <v>1.5</v>
      </c>
      <c r="H705" s="42">
        <f t="shared" si="323"/>
        <v>1.5</v>
      </c>
    </row>
    <row r="706" spans="1:8" ht="65.25" customHeight="1" outlineLevel="1" x14ac:dyDescent="0.25">
      <c r="A706" s="16" t="s">
        <v>26</v>
      </c>
      <c r="B706" s="12" t="s">
        <v>20</v>
      </c>
      <c r="C706" s="12" t="s">
        <v>52</v>
      </c>
      <c r="D706" s="12" t="s">
        <v>27</v>
      </c>
      <c r="E706" s="12"/>
      <c r="F706" s="42">
        <f>F707</f>
        <v>1.5</v>
      </c>
      <c r="G706" s="42">
        <f t="shared" si="323"/>
        <v>1.5</v>
      </c>
      <c r="H706" s="42">
        <f t="shared" si="323"/>
        <v>1.5</v>
      </c>
    </row>
    <row r="707" spans="1:8" ht="15.75" outlineLevel="1" x14ac:dyDescent="0.25">
      <c r="A707" s="24" t="s">
        <v>28</v>
      </c>
      <c r="B707" s="12" t="s">
        <v>20</v>
      </c>
      <c r="C707" s="12" t="s">
        <v>52</v>
      </c>
      <c r="D707" s="12" t="s">
        <v>29</v>
      </c>
      <c r="E707" s="12"/>
      <c r="F707" s="42">
        <f>F708</f>
        <v>1.5</v>
      </c>
      <c r="G707" s="42">
        <f t="shared" si="323"/>
        <v>1.5</v>
      </c>
      <c r="H707" s="42">
        <f t="shared" si="323"/>
        <v>1.5</v>
      </c>
    </row>
    <row r="708" spans="1:8" ht="126" customHeight="1" outlineLevel="1" x14ac:dyDescent="0.25">
      <c r="A708" s="49" t="s">
        <v>650</v>
      </c>
      <c r="B708" s="12" t="s">
        <v>20</v>
      </c>
      <c r="C708" s="12" t="s">
        <v>52</v>
      </c>
      <c r="D708" s="12" t="s">
        <v>30</v>
      </c>
      <c r="E708" s="12"/>
      <c r="F708" s="42">
        <f>F709</f>
        <v>1.5</v>
      </c>
      <c r="G708" s="42">
        <f t="shared" si="323"/>
        <v>1.5</v>
      </c>
      <c r="H708" s="42">
        <f t="shared" si="323"/>
        <v>1.5</v>
      </c>
    </row>
    <row r="709" spans="1:8" ht="198" customHeight="1" outlineLevel="1" x14ac:dyDescent="0.25">
      <c r="A709" s="20" t="s">
        <v>53</v>
      </c>
      <c r="B709" s="12" t="s">
        <v>20</v>
      </c>
      <c r="C709" s="12" t="s">
        <v>52</v>
      </c>
      <c r="D709" s="12" t="s">
        <v>54</v>
      </c>
      <c r="E709" s="12"/>
      <c r="F709" s="42">
        <f>F710</f>
        <v>1.5</v>
      </c>
      <c r="G709" s="42">
        <f t="shared" si="323"/>
        <v>1.5</v>
      </c>
      <c r="H709" s="42">
        <f t="shared" si="323"/>
        <v>1.5</v>
      </c>
    </row>
    <row r="710" spans="1:8" ht="47.25" outlineLevel="1" x14ac:dyDescent="0.25">
      <c r="A710" s="20" t="s">
        <v>33</v>
      </c>
      <c r="B710" s="12" t="s">
        <v>20</v>
      </c>
      <c r="C710" s="12" t="s">
        <v>52</v>
      </c>
      <c r="D710" s="12" t="s">
        <v>54</v>
      </c>
      <c r="E710" s="12">
        <v>200</v>
      </c>
      <c r="F710" s="18">
        <v>1.5</v>
      </c>
      <c r="G710" s="23">
        <v>1.5</v>
      </c>
      <c r="H710" s="23">
        <v>1.5</v>
      </c>
    </row>
    <row r="711" spans="1:8" ht="15.75" outlineLevel="1" x14ac:dyDescent="0.25">
      <c r="A711" s="16" t="s">
        <v>55</v>
      </c>
      <c r="B711" s="12" t="s">
        <v>20</v>
      </c>
      <c r="C711" s="12" t="s">
        <v>56</v>
      </c>
      <c r="D711" s="12"/>
      <c r="E711" s="12"/>
      <c r="F711" s="42">
        <f>F712+F720</f>
        <v>108299.40000000001</v>
      </c>
      <c r="G711" s="42">
        <f t="shared" ref="G711:H711" si="324">G712+G720</f>
        <v>120988.5</v>
      </c>
      <c r="H711" s="42">
        <f t="shared" si="324"/>
        <v>120988.5</v>
      </c>
    </row>
    <row r="712" spans="1:8" ht="15.75" outlineLevel="1" x14ac:dyDescent="0.25">
      <c r="A712" s="16" t="s">
        <v>57</v>
      </c>
      <c r="B712" s="12" t="s">
        <v>20</v>
      </c>
      <c r="C712" s="12" t="s">
        <v>58</v>
      </c>
      <c r="D712" s="12"/>
      <c r="E712" s="12"/>
      <c r="F712" s="42">
        <f>F713</f>
        <v>9548.6</v>
      </c>
      <c r="G712" s="42">
        <f t="shared" ref="G712:H714" si="325">G713</f>
        <v>9655.2000000000007</v>
      </c>
      <c r="H712" s="42">
        <f t="shared" si="325"/>
        <v>9655.2000000000007</v>
      </c>
    </row>
    <row r="713" spans="1:8" ht="54.75" customHeight="1" outlineLevel="1" x14ac:dyDescent="0.25">
      <c r="A713" s="16" t="s">
        <v>26</v>
      </c>
      <c r="B713" s="12" t="s">
        <v>20</v>
      </c>
      <c r="C713" s="12" t="s">
        <v>58</v>
      </c>
      <c r="D713" s="12" t="s">
        <v>27</v>
      </c>
      <c r="E713" s="12"/>
      <c r="F713" s="42">
        <f>F714</f>
        <v>9548.6</v>
      </c>
      <c r="G713" s="42">
        <f t="shared" si="325"/>
        <v>9655.2000000000007</v>
      </c>
      <c r="H713" s="42">
        <f t="shared" si="325"/>
        <v>9655.2000000000007</v>
      </c>
    </row>
    <row r="714" spans="1:8" ht="31.5" outlineLevel="1" x14ac:dyDescent="0.25">
      <c r="A714" s="16" t="s">
        <v>59</v>
      </c>
      <c r="B714" s="12" t="s">
        <v>20</v>
      </c>
      <c r="C714" s="12" t="s">
        <v>58</v>
      </c>
      <c r="D714" s="12" t="s">
        <v>60</v>
      </c>
      <c r="E714" s="12"/>
      <c r="F714" s="42">
        <f>F715</f>
        <v>9548.6</v>
      </c>
      <c r="G714" s="42">
        <f t="shared" si="325"/>
        <v>9655.2000000000007</v>
      </c>
      <c r="H714" s="42">
        <f t="shared" si="325"/>
        <v>9655.2000000000007</v>
      </c>
    </row>
    <row r="715" spans="1:8" ht="50.25" customHeight="1" outlineLevel="1" x14ac:dyDescent="0.25">
      <c r="A715" s="16" t="s">
        <v>61</v>
      </c>
      <c r="B715" s="12" t="s">
        <v>20</v>
      </c>
      <c r="C715" s="12" t="s">
        <v>58</v>
      </c>
      <c r="D715" s="12" t="s">
        <v>62</v>
      </c>
      <c r="E715" s="12"/>
      <c r="F715" s="42">
        <f>F716+F718</f>
        <v>9548.6</v>
      </c>
      <c r="G715" s="42">
        <f t="shared" ref="G715:H715" si="326">G716+G718</f>
        <v>9655.2000000000007</v>
      </c>
      <c r="H715" s="42">
        <f t="shared" si="326"/>
        <v>9655.2000000000007</v>
      </c>
    </row>
    <row r="716" spans="1:8" ht="104.25" customHeight="1" outlineLevel="1" x14ac:dyDescent="0.25">
      <c r="A716" s="16" t="s">
        <v>63</v>
      </c>
      <c r="B716" s="12" t="s">
        <v>20</v>
      </c>
      <c r="C716" s="12" t="s">
        <v>64</v>
      </c>
      <c r="D716" s="12" t="s">
        <v>65</v>
      </c>
      <c r="E716" s="12"/>
      <c r="F716" s="42">
        <f>F717</f>
        <v>592</v>
      </c>
      <c r="G716" s="42">
        <f t="shared" ref="G716:H716" si="327">G717</f>
        <v>335.1</v>
      </c>
      <c r="H716" s="42">
        <f t="shared" si="327"/>
        <v>335.1</v>
      </c>
    </row>
    <row r="717" spans="1:8" ht="31.5" outlineLevel="1" x14ac:dyDescent="0.25">
      <c r="A717" s="16" t="s">
        <v>66</v>
      </c>
      <c r="B717" s="12" t="s">
        <v>20</v>
      </c>
      <c r="C717" s="12" t="s">
        <v>64</v>
      </c>
      <c r="D717" s="12" t="s">
        <v>65</v>
      </c>
      <c r="E717" s="12">
        <v>300</v>
      </c>
      <c r="F717" s="18">
        <v>592</v>
      </c>
      <c r="G717" s="23">
        <v>335.1</v>
      </c>
      <c r="H717" s="23">
        <v>335.1</v>
      </c>
    </row>
    <row r="718" spans="1:8" ht="31.5" outlineLevel="1" x14ac:dyDescent="0.25">
      <c r="A718" s="16" t="s">
        <v>67</v>
      </c>
      <c r="B718" s="12" t="s">
        <v>20</v>
      </c>
      <c r="C718" s="12" t="s">
        <v>58</v>
      </c>
      <c r="D718" s="12" t="s">
        <v>68</v>
      </c>
      <c r="E718" s="12"/>
      <c r="F718" s="42">
        <f>F719</f>
        <v>8956.6</v>
      </c>
      <c r="G718" s="42">
        <f t="shared" ref="G718:H718" si="328">G719</f>
        <v>9320.1</v>
      </c>
      <c r="H718" s="42">
        <f t="shared" si="328"/>
        <v>9320.1</v>
      </c>
    </row>
    <row r="719" spans="1:8" ht="31.5" outlineLevel="1" x14ac:dyDescent="0.25">
      <c r="A719" s="16" t="s">
        <v>66</v>
      </c>
      <c r="B719" s="12" t="s">
        <v>20</v>
      </c>
      <c r="C719" s="12" t="s">
        <v>58</v>
      </c>
      <c r="D719" s="12" t="s">
        <v>68</v>
      </c>
      <c r="E719" s="12">
        <v>300</v>
      </c>
      <c r="F719" s="18">
        <v>8956.6</v>
      </c>
      <c r="G719" s="23">
        <v>9320.1</v>
      </c>
      <c r="H719" s="23">
        <v>9320.1</v>
      </c>
    </row>
    <row r="720" spans="1:8" ht="15.75" outlineLevel="1" x14ac:dyDescent="0.25">
      <c r="A720" s="16" t="s">
        <v>69</v>
      </c>
      <c r="B720" s="12" t="s">
        <v>20</v>
      </c>
      <c r="C720" s="12" t="s">
        <v>70</v>
      </c>
      <c r="D720" s="12"/>
      <c r="E720" s="12"/>
      <c r="F720" s="42">
        <f>F721</f>
        <v>98750.8</v>
      </c>
      <c r="G720" s="42">
        <f t="shared" ref="G720:H720" si="329">G721</f>
        <v>111333.3</v>
      </c>
      <c r="H720" s="42">
        <f t="shared" si="329"/>
        <v>111333.3</v>
      </c>
    </row>
    <row r="721" spans="1:8" ht="63.75" customHeight="1" outlineLevel="1" x14ac:dyDescent="0.25">
      <c r="A721" s="16" t="s">
        <v>26</v>
      </c>
      <c r="B721" s="12" t="s">
        <v>20</v>
      </c>
      <c r="C721" s="12" t="s">
        <v>70</v>
      </c>
      <c r="D721" s="12" t="s">
        <v>27</v>
      </c>
      <c r="E721" s="12"/>
      <c r="F721" s="42">
        <f>F722+F726</f>
        <v>98750.8</v>
      </c>
      <c r="G721" s="42">
        <f t="shared" ref="G721:H721" si="330">G722+G726</f>
        <v>111333.3</v>
      </c>
      <c r="H721" s="42">
        <f t="shared" si="330"/>
        <v>111333.3</v>
      </c>
    </row>
    <row r="722" spans="1:8" ht="31.5" outlineLevel="1" x14ac:dyDescent="0.25">
      <c r="A722" s="16" t="s">
        <v>59</v>
      </c>
      <c r="B722" s="12" t="s">
        <v>20</v>
      </c>
      <c r="C722" s="12" t="s">
        <v>70</v>
      </c>
      <c r="D722" s="12" t="s">
        <v>60</v>
      </c>
      <c r="E722" s="12"/>
      <c r="F722" s="42">
        <f>F723</f>
        <v>98162.2</v>
      </c>
      <c r="G722" s="42">
        <f t="shared" ref="G722:H724" si="331">G723</f>
        <v>110669.3</v>
      </c>
      <c r="H722" s="42">
        <f t="shared" si="331"/>
        <v>110669.3</v>
      </c>
    </row>
    <row r="723" spans="1:8" ht="53.25" customHeight="1" outlineLevel="1" x14ac:dyDescent="0.25">
      <c r="A723" s="16" t="s">
        <v>61</v>
      </c>
      <c r="B723" s="12" t="s">
        <v>20</v>
      </c>
      <c r="C723" s="12" t="s">
        <v>70</v>
      </c>
      <c r="D723" s="12" t="s">
        <v>62</v>
      </c>
      <c r="E723" s="12"/>
      <c r="F723" s="42">
        <f>F724</f>
        <v>98162.2</v>
      </c>
      <c r="G723" s="42">
        <f t="shared" si="331"/>
        <v>110669.3</v>
      </c>
      <c r="H723" s="42">
        <f t="shared" si="331"/>
        <v>110669.3</v>
      </c>
    </row>
    <row r="724" spans="1:8" ht="87" customHeight="1" outlineLevel="1" x14ac:dyDescent="0.25">
      <c r="A724" s="20" t="s">
        <v>71</v>
      </c>
      <c r="B724" s="12" t="s">
        <v>20</v>
      </c>
      <c r="C724" s="12" t="s">
        <v>70</v>
      </c>
      <c r="D724" s="12" t="s">
        <v>72</v>
      </c>
      <c r="E724" s="12"/>
      <c r="F724" s="42">
        <f>F725</f>
        <v>98162.2</v>
      </c>
      <c r="G724" s="42">
        <f t="shared" si="331"/>
        <v>110669.3</v>
      </c>
      <c r="H724" s="42">
        <f t="shared" si="331"/>
        <v>110669.3</v>
      </c>
    </row>
    <row r="725" spans="1:8" ht="47.25" outlineLevel="1" x14ac:dyDescent="0.25">
      <c r="A725" s="20" t="s">
        <v>73</v>
      </c>
      <c r="B725" s="50" t="s">
        <v>20</v>
      </c>
      <c r="C725" s="50" t="s">
        <v>70</v>
      </c>
      <c r="D725" s="50" t="s">
        <v>72</v>
      </c>
      <c r="E725" s="50" t="s">
        <v>74</v>
      </c>
      <c r="F725" s="18">
        <v>98162.2</v>
      </c>
      <c r="G725" s="23">
        <v>110669.3</v>
      </c>
      <c r="H725" s="23">
        <v>110669.3</v>
      </c>
    </row>
    <row r="726" spans="1:8" ht="15.75" outlineLevel="1" x14ac:dyDescent="0.25">
      <c r="A726" s="20" t="s">
        <v>28</v>
      </c>
      <c r="B726" s="50" t="s">
        <v>20</v>
      </c>
      <c r="C726" s="50" t="s">
        <v>70</v>
      </c>
      <c r="D726" s="50" t="s">
        <v>29</v>
      </c>
      <c r="E726" s="50"/>
      <c r="F726" s="42">
        <f>F727</f>
        <v>588.6</v>
      </c>
      <c r="G726" s="42">
        <f t="shared" ref="G726:H728" si="332">G727</f>
        <v>664</v>
      </c>
      <c r="H726" s="42">
        <f t="shared" si="332"/>
        <v>664</v>
      </c>
    </row>
    <row r="727" spans="1:8" ht="99" customHeight="1" outlineLevel="1" x14ac:dyDescent="0.25">
      <c r="A727" s="20" t="s">
        <v>75</v>
      </c>
      <c r="B727" s="50" t="s">
        <v>20</v>
      </c>
      <c r="C727" s="50" t="s">
        <v>70</v>
      </c>
      <c r="D727" s="50" t="s">
        <v>76</v>
      </c>
      <c r="E727" s="50"/>
      <c r="F727" s="42">
        <f>F728</f>
        <v>588.6</v>
      </c>
      <c r="G727" s="42">
        <f t="shared" si="332"/>
        <v>664</v>
      </c>
      <c r="H727" s="42">
        <f t="shared" si="332"/>
        <v>664</v>
      </c>
    </row>
    <row r="728" spans="1:8" ht="113.25" customHeight="1" outlineLevel="1" x14ac:dyDescent="0.25">
      <c r="A728" s="20" t="s">
        <v>77</v>
      </c>
      <c r="B728" s="50" t="s">
        <v>20</v>
      </c>
      <c r="C728" s="50" t="s">
        <v>70</v>
      </c>
      <c r="D728" s="50" t="s">
        <v>78</v>
      </c>
      <c r="E728" s="50"/>
      <c r="F728" s="42">
        <f>F729</f>
        <v>588.6</v>
      </c>
      <c r="G728" s="42">
        <f t="shared" si="332"/>
        <v>664</v>
      </c>
      <c r="H728" s="42">
        <f t="shared" si="332"/>
        <v>664</v>
      </c>
    </row>
    <row r="729" spans="1:8" ht="47.25" outlineLevel="1" x14ac:dyDescent="0.25">
      <c r="A729" s="16" t="s">
        <v>33</v>
      </c>
      <c r="B729" s="50" t="s">
        <v>20</v>
      </c>
      <c r="C729" s="50" t="s">
        <v>70</v>
      </c>
      <c r="D729" s="50" t="s">
        <v>78</v>
      </c>
      <c r="E729" s="50" t="s">
        <v>79</v>
      </c>
      <c r="F729" s="18">
        <v>588.6</v>
      </c>
      <c r="G729" s="23">
        <v>664</v>
      </c>
      <c r="H729" s="23">
        <v>664</v>
      </c>
    </row>
    <row r="730" spans="1:8" ht="31.5" x14ac:dyDescent="0.25">
      <c r="A730" s="10" t="s">
        <v>19</v>
      </c>
      <c r="B730" s="13" t="s">
        <v>82</v>
      </c>
      <c r="C730" s="12" t="s">
        <v>21</v>
      </c>
      <c r="D730" s="13"/>
      <c r="E730" s="14"/>
      <c r="F730" s="48">
        <f t="shared" ref="F730:H733" si="333">F731</f>
        <v>34096.699999999997</v>
      </c>
      <c r="G730" s="48">
        <f t="shared" si="333"/>
        <v>35304</v>
      </c>
      <c r="H730" s="48">
        <f t="shared" si="333"/>
        <v>36666.199999999997</v>
      </c>
    </row>
    <row r="731" spans="1:8" ht="15.75" outlineLevel="1" x14ac:dyDescent="0.25">
      <c r="A731" s="16" t="s">
        <v>22</v>
      </c>
      <c r="B731" s="12" t="s">
        <v>82</v>
      </c>
      <c r="C731" s="12" t="s">
        <v>23</v>
      </c>
      <c r="D731" s="12"/>
      <c r="E731" s="14"/>
      <c r="F731" s="42">
        <f t="shared" si="333"/>
        <v>34096.699999999997</v>
      </c>
      <c r="G731" s="42">
        <f t="shared" si="333"/>
        <v>35304</v>
      </c>
      <c r="H731" s="42">
        <f t="shared" si="333"/>
        <v>36666.199999999997</v>
      </c>
    </row>
    <row r="732" spans="1:8" ht="72" customHeight="1" outlineLevel="1" x14ac:dyDescent="0.25">
      <c r="A732" s="16" t="s">
        <v>83</v>
      </c>
      <c r="B732" s="12" t="s">
        <v>82</v>
      </c>
      <c r="C732" s="12" t="s">
        <v>84</v>
      </c>
      <c r="D732" s="12"/>
      <c r="E732" s="14"/>
      <c r="F732" s="42">
        <f t="shared" si="333"/>
        <v>34096.699999999997</v>
      </c>
      <c r="G732" s="42">
        <f t="shared" si="333"/>
        <v>35304</v>
      </c>
      <c r="H732" s="42">
        <f t="shared" si="333"/>
        <v>36666.199999999997</v>
      </c>
    </row>
    <row r="733" spans="1:8" ht="15.75" outlineLevel="1" x14ac:dyDescent="0.25">
      <c r="A733" s="16" t="s">
        <v>85</v>
      </c>
      <c r="B733" s="12" t="s">
        <v>82</v>
      </c>
      <c r="C733" s="12" t="s">
        <v>84</v>
      </c>
      <c r="D733" s="12" t="s">
        <v>110</v>
      </c>
      <c r="E733" s="14"/>
      <c r="F733" s="42">
        <f t="shared" si="333"/>
        <v>34096.699999999997</v>
      </c>
      <c r="G733" s="42">
        <f t="shared" si="333"/>
        <v>35304</v>
      </c>
      <c r="H733" s="42">
        <f t="shared" si="333"/>
        <v>36666.199999999997</v>
      </c>
    </row>
    <row r="734" spans="1:8" ht="31.5" outlineLevel="1" x14ac:dyDescent="0.25">
      <c r="A734" s="20" t="s">
        <v>643</v>
      </c>
      <c r="B734" s="12" t="s">
        <v>82</v>
      </c>
      <c r="C734" s="12" t="s">
        <v>84</v>
      </c>
      <c r="D734" s="12" t="s">
        <v>622</v>
      </c>
      <c r="E734" s="51"/>
      <c r="F734" s="42">
        <f t="shared" ref="F734:H734" si="334">F735+F736+F737</f>
        <v>34096.699999999997</v>
      </c>
      <c r="G734" s="42">
        <f t="shared" si="334"/>
        <v>35304</v>
      </c>
      <c r="H734" s="42">
        <f t="shared" si="334"/>
        <v>36666.199999999997</v>
      </c>
    </row>
    <row r="735" spans="1:8" ht="116.25" customHeight="1" outlineLevel="1" x14ac:dyDescent="0.25">
      <c r="A735" s="16" t="s">
        <v>32</v>
      </c>
      <c r="B735" s="12" t="s">
        <v>82</v>
      </c>
      <c r="C735" s="12" t="s">
        <v>84</v>
      </c>
      <c r="D735" s="12" t="s">
        <v>622</v>
      </c>
      <c r="E735" s="14">
        <v>100</v>
      </c>
      <c r="F735" s="18">
        <v>32052.7</v>
      </c>
      <c r="G735" s="23">
        <v>33260</v>
      </c>
      <c r="H735" s="23">
        <v>34622.199999999997</v>
      </c>
    </row>
    <row r="736" spans="1:8" ht="51.75" customHeight="1" outlineLevel="1" x14ac:dyDescent="0.25">
      <c r="A736" s="16" t="s">
        <v>33</v>
      </c>
      <c r="B736" s="12" t="s">
        <v>82</v>
      </c>
      <c r="C736" s="12" t="s">
        <v>84</v>
      </c>
      <c r="D736" s="12" t="s">
        <v>622</v>
      </c>
      <c r="E736" s="14">
        <v>200</v>
      </c>
      <c r="F736" s="18">
        <v>2000</v>
      </c>
      <c r="G736" s="23">
        <v>2000</v>
      </c>
      <c r="H736" s="23">
        <v>2000</v>
      </c>
    </row>
    <row r="737" spans="1:8" s="1" customFormat="1" ht="20.25" customHeight="1" outlineLevel="1" x14ac:dyDescent="0.25">
      <c r="A737" s="52" t="s">
        <v>34</v>
      </c>
      <c r="B737" s="32" t="s">
        <v>82</v>
      </c>
      <c r="C737" s="32" t="s">
        <v>84</v>
      </c>
      <c r="D737" s="32" t="s">
        <v>622</v>
      </c>
      <c r="E737" s="53">
        <v>800</v>
      </c>
      <c r="F737" s="33">
        <v>44</v>
      </c>
      <c r="G737" s="34">
        <v>44</v>
      </c>
      <c r="H737" s="34">
        <v>44</v>
      </c>
    </row>
    <row r="738" spans="1:8" ht="30.75" customHeight="1" x14ac:dyDescent="0.25">
      <c r="A738" s="54" t="s">
        <v>109</v>
      </c>
      <c r="F738" s="55">
        <f>F11+F32+F299+F315+F468+F675+F730+F637</f>
        <v>19345953.600000001</v>
      </c>
      <c r="G738" s="55">
        <f>G11+G32+G299+G315+G468+G675+G730+G637</f>
        <v>16779160.599999998</v>
      </c>
      <c r="H738" s="55">
        <f>H11+H32+H299+H315+H468+H675+H730+H637</f>
        <v>13349175</v>
      </c>
    </row>
  </sheetData>
  <autoFilter ref="A9:H738" xr:uid="{174DCAED-C596-4001-B782-91BF3A9E0468}">
    <filterColumn colId="6" showButton="0"/>
  </autoFilter>
  <mergeCells count="8">
    <mergeCell ref="G9:H9"/>
    <mergeCell ref="A6:H6"/>
    <mergeCell ref="E9:E10"/>
    <mergeCell ref="A9:A10"/>
    <mergeCell ref="B9:B10"/>
    <mergeCell ref="C9:C10"/>
    <mergeCell ref="D9:D10"/>
    <mergeCell ref="F9:F10"/>
  </mergeCells>
  <pageMargins left="0.70866141732283472" right="0.11811023622047245" top="0.55118110236220474" bottom="0.55118110236220474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Наталья Геращенко</cp:lastModifiedBy>
  <cp:lastPrinted>2025-12-03T01:42:09Z</cp:lastPrinted>
  <dcterms:created xsi:type="dcterms:W3CDTF">2025-10-14T05:31:22Z</dcterms:created>
  <dcterms:modified xsi:type="dcterms:W3CDTF">2025-12-10T01:12:36Z</dcterms:modified>
</cp:coreProperties>
</file>